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xml" ContentType="application/vnd.openxmlformats-officedocument.drawing+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3160265\Work Folders\Projektit\"/>
    </mc:Choice>
  </mc:AlternateContent>
  <xr:revisionPtr revIDLastSave="0" documentId="13_ncr:1_{4CD1CAC2-4227-4947-B682-DCA3F81FD75C}" xr6:coauthVersionLast="47" xr6:coauthVersionMax="47" xr10:uidLastSave="{00000000-0000-0000-0000-000000000000}"/>
  <bookViews>
    <workbookView xWindow="-120" yWindow="-120" windowWidth="29040" windowHeight="15840" firstSheet="1" activeTab="1" xr2:uid="{254D53A8-E325-4EFD-BE96-E8AE90C98A35}"/>
  </bookViews>
  <sheets>
    <sheet name="Taul2" sheetId="2" state="hidden" r:id="rId1"/>
    <sheet name="Riskilukulaskelma" sheetId="1" r:id="rId2"/>
    <sheet name="Tekninen varautuminen, tarkenne" sheetId="4" r:id="rId3"/>
  </sheets>
  <definedNames>
    <definedName name="OLE_LINK2" localSheetId="2">'Tekninen varautuminen, tarkenne'!$A$1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 i="2" l="1"/>
  <c r="V9" i="2"/>
  <c r="L9" i="2" l="1"/>
  <c r="K9" i="2" l="1"/>
  <c r="N10" i="2" l="1"/>
  <c r="N11" i="2"/>
  <c r="N12" i="2"/>
  <c r="N13" i="2"/>
  <c r="N14" i="2"/>
  <c r="N9" i="2"/>
  <c r="M10" i="2"/>
  <c r="M11" i="2"/>
  <c r="M12" i="2"/>
  <c r="M13" i="2"/>
  <c r="M14" i="2"/>
  <c r="M9" i="2"/>
  <c r="L10" i="2"/>
  <c r="L11" i="2"/>
  <c r="L12" i="2"/>
  <c r="L13" i="2"/>
  <c r="L14" i="2"/>
  <c r="K10" i="2"/>
  <c r="K11" i="2"/>
  <c r="K12" i="2"/>
  <c r="K13" i="2"/>
  <c r="K14" i="2"/>
  <c r="P9" i="2"/>
  <c r="S9" i="2" l="1"/>
  <c r="U9" i="2" l="1"/>
  <c r="T9" i="2"/>
  <c r="R9" i="2"/>
  <c r="Q9" i="2"/>
  <c r="D42" i="1" l="1"/>
  <c r="G42" i="1"/>
  <c r="E42" i="1"/>
  <c r="F42" i="1"/>
  <c r="B61" i="1" l="1"/>
  <c r="B62" i="1"/>
  <c r="B66" i="1" s="1"/>
  <c r="B64" i="1" l="1"/>
  <c r="B65" i="1"/>
  <c r="B68" i="1" l="1"/>
  <c r="B69" i="1" s="1"/>
  <c r="C69" i="1" s="1"/>
</calcChain>
</file>

<file path=xl/sharedStrings.xml><?xml version="1.0" encoding="utf-8"?>
<sst xmlns="http://schemas.openxmlformats.org/spreadsheetml/2006/main" count="257" uniqueCount="152">
  <si>
    <t xml:space="preserve">Toiminnanharjoittajan nimi </t>
  </si>
  <si>
    <t>Toiminnan laajuus</t>
  </si>
  <si>
    <t>Turvallisuusselvitys</t>
  </si>
  <si>
    <t>Toimintaperiaateasiakirja</t>
  </si>
  <si>
    <t>Lupalaitos</t>
  </si>
  <si>
    <t>Sarake1</t>
  </si>
  <si>
    <t>Konsultointivyöhyke</t>
  </si>
  <si>
    <t>Riskilukulaskennan päivämäärä</t>
  </si>
  <si>
    <t>Terveysvaara</t>
  </si>
  <si>
    <t>Kemialliset reaktiot</t>
  </si>
  <si>
    <t>Ympäristövaara</t>
  </si>
  <si>
    <t>Mallinnus</t>
  </si>
  <si>
    <t>Arvio</t>
  </si>
  <si>
    <t>Kemikaali tai prosessi</t>
  </si>
  <si>
    <t>Lähtötiedot</t>
  </si>
  <si>
    <t>Räjähdys</t>
  </si>
  <si>
    <t>Kohteen konsultointivyöhyke (km)</t>
  </si>
  <si>
    <t>Lämpösäteily</t>
  </si>
  <si>
    <t>Terveys</t>
  </si>
  <si>
    <t>Ympäristö</t>
  </si>
  <si>
    <t>Suurin</t>
  </si>
  <si>
    <t>Ympäristövaaraluku</t>
  </si>
  <si>
    <t>Henkilömäärä</t>
  </si>
  <si>
    <t>Henkilömäärä &gt; 100</t>
  </si>
  <si>
    <t>Henkilömäärä = 20-100</t>
  </si>
  <si>
    <t>Henkilömäärä = 1-19</t>
  </si>
  <si>
    <t xml:space="preserve">Etäohjattava </t>
  </si>
  <si>
    <t>Sisäinen riskiluku</t>
  </si>
  <si>
    <t>&gt;5000</t>
  </si>
  <si>
    <t>500-5000</t>
  </si>
  <si>
    <t>0-500</t>
  </si>
  <si>
    <t>Asukasmäärä</t>
  </si>
  <si>
    <t>Kyllä</t>
  </si>
  <si>
    <t xml:space="preserve">Ei </t>
  </si>
  <si>
    <t>Herkät kohteet</t>
  </si>
  <si>
    <t>herkät kohteet</t>
  </si>
  <si>
    <t xml:space="preserve">Tuotanto- ja teollisuuslaitokset konsultointivyöhykkeellä </t>
  </si>
  <si>
    <t xml:space="preserve">Tuotantolaitos sijaitsee dominokohteeksi määritellyllä alueella. </t>
  </si>
  <si>
    <t>Teollisuus</t>
  </si>
  <si>
    <t>Tuotantolaitoksen konsultointivyöhykkeellä on yhdyskunnan kannalta kriittisiä kohteita</t>
  </si>
  <si>
    <t>Tuotantolaitoksen konsultointivyöhykkeellä ei ole yhdyskunnan kannalta kriittisiä kohteita</t>
  </si>
  <si>
    <t>Yhdyskunnan kannalta kriittiset</t>
  </si>
  <si>
    <t xml:space="preserve">Kriittiset </t>
  </si>
  <si>
    <t>Ulkoinen riskiluku</t>
  </si>
  <si>
    <t xml:space="preserve">Pohjavesialueet </t>
  </si>
  <si>
    <t xml:space="preserve">Tuotantolaitos sijaitsee 1-luokan tai luokan I pohjavesialueella.  </t>
  </si>
  <si>
    <t>Tuotantolaitos sijaitsee muulla pohjavesialueella</t>
  </si>
  <si>
    <t xml:space="preserve">Tuotantolaitos ei sijaitse pohjavesialueella  </t>
  </si>
  <si>
    <t>Pohjavesi</t>
  </si>
  <si>
    <t xml:space="preserve">Luonnonsuojelualueet konsultointivyöhykkeellä </t>
  </si>
  <si>
    <t xml:space="preserve">Konsultointivyöhykkeellä on luonnonsuojelualueita </t>
  </si>
  <si>
    <t xml:space="preserve">Konsultointivyöhykkeellä ei ole luonnonsuojelualu-eita </t>
  </si>
  <si>
    <t>Luonnonsuojelualueet</t>
  </si>
  <si>
    <t>Vesistöt</t>
  </si>
  <si>
    <t>Räjähdys- ja tulipalovaara</t>
  </si>
  <si>
    <t xml:space="preserve">Muut prosessivaarat </t>
  </si>
  <si>
    <t>Valinnat</t>
  </si>
  <si>
    <t>Valitse tästä</t>
  </si>
  <si>
    <t xml:space="preserve">Kyllä </t>
  </si>
  <si>
    <t>Muut prosessivaarat, kirjaa tähän</t>
  </si>
  <si>
    <t>Onnettomuuskenaarion lyhyt kuvaus</t>
  </si>
  <si>
    <t>Räjähdyksen painevaikutus
(15 kPa)</t>
  </si>
  <si>
    <t>Terveys-vaikutus
(AEGL-3 tai ERPG-3)</t>
  </si>
  <si>
    <t>Herkät kohteet 
konsultointivyöhykkeellä</t>
  </si>
  <si>
    <t>Asukasmäärä 
konsultointivyöhykkeellä</t>
  </si>
  <si>
    <t xml:space="preserve">Asukasmäärän arvioinnissa voidaan käyttää paikallistuntemuksen lisäksi tilastokeskuksen väestöruutuaineistoa. </t>
  </si>
  <si>
    <t xml:space="preserve">Tuotantolaitoksen ympäristössä ei muita tuotanto- tai teollisuuslaitoksia. </t>
  </si>
  <si>
    <t>Tuotantolaitoksen konsultointivyöhykkeellä on muita vaarallisia kemikaaleja laajamittaisesti käsitteleviä laitoksia</t>
  </si>
  <si>
    <t xml:space="preserve">Riskiluvun kertoimet </t>
  </si>
  <si>
    <t xml:space="preserve">Luonnonsuojelualueiden sijainnit voi tarkistaa Suomen ympäristökeskuksen Karpalo-karttapalvelusta. </t>
  </si>
  <si>
    <t>Turvallisuusvaaraluku</t>
  </si>
  <si>
    <t>Ympäristöriskiluku</t>
  </si>
  <si>
    <t xml:space="preserve">Turvallisuus- ja ympäristövaaraluvut määräytyvät tunnistettujen onnettomuuksien seurauksien perusteella. </t>
  </si>
  <si>
    <t>Laitoksen henkilöstömäärä</t>
  </si>
  <si>
    <t>Riskilukulaskennan laatija(t)</t>
  </si>
  <si>
    <t>&lt;10 m (1)</t>
  </si>
  <si>
    <t>Ei vaikutuksia (0)</t>
  </si>
  <si>
    <t>10 - 100 m (2)</t>
  </si>
  <si>
    <t>100 - 500 m (3)</t>
  </si>
  <si>
    <t>&gt; 500 m (4)</t>
  </si>
  <si>
    <t>10-100 m (2)</t>
  </si>
  <si>
    <t>100-300 m (3)</t>
  </si>
  <si>
    <t>&gt;300 m (4)</t>
  </si>
  <si>
    <t>10-50 m (2)</t>
  </si>
  <si>
    <t>50-100 m (3)</t>
  </si>
  <si>
    <t>&gt;100 m (4)</t>
  </si>
  <si>
    <t>Riskiluvun laskenta</t>
  </si>
  <si>
    <t xml:space="preserve">Henkilöstömääräksi arvioidaan se määrä, joka laitoksella työskentelee normaaliolosuhteissa. Henkilöstömäärässä huomioidaan myös laitoksella työskentelevät aliurakoitsijat. </t>
  </si>
  <si>
    <t>Hoitolaitokset (sairaalat, vanhainkodit, terveyskeskukset), koulut, päiväkodit, majoitusliikkeet sekä muut isot kokoontumistilat ja -alueet.</t>
  </si>
  <si>
    <t>Dominokohteella tarkoitetaan teollisuusalueita, jossa tapahtuvan onnettomuuden vaikutukset voivat levitä toiseen tuotantolaitokseen ja aiheuttaa suuronnettomuuden.</t>
  </si>
  <si>
    <t>Pääliikenneväylät, vesi-, jäte-, tai energianhuolto-järjestelmät, kulttuurihistoriallisesti arvokkaat rakennukset, rakennelmat tai vastaat kohteet ja muinaismuistolailla suojellut kohteet.</t>
  </si>
  <si>
    <r>
      <t xml:space="preserve">Laitoksen toimintaan liittyvät prosessivaarat
</t>
    </r>
    <r>
      <rPr>
        <sz val="10"/>
        <rFont val="Calibri"/>
        <family val="2"/>
        <scheme val="minor"/>
      </rPr>
      <t xml:space="preserve">Laitoksella tunnistetut vaarallisten kemikaalien käsittelyyn ja varastointiin liittyvät onnettomuusvaarat valitaan taulukosta. Vaarojen tunnistamisessa hyödynnetään tehtyjä riskinarviointeja sekä esimerkkitaulukkoa. </t>
    </r>
  </si>
  <si>
    <t>Paikkakunta, laitoksen tarkenne</t>
  </si>
  <si>
    <t xml:space="preserve">Esim. mallinnuksen laatinut taho ja mallinnuksen päivämäärä. 
</t>
  </si>
  <si>
    <t>Kirjaa huomiot tähän</t>
  </si>
  <si>
    <t>Tuotantolaitoksen riskiluku</t>
  </si>
  <si>
    <t>Ympäristövaikutus</t>
  </si>
  <si>
    <t>Valumareitti vesistöön</t>
  </si>
  <si>
    <t xml:space="preserve">*tarkoitetaan suoria tai epäsuoria kulkureittejä, joista kemikaalivuoto voi päätyä vesistöön </t>
  </si>
  <si>
    <t>Ei valumareittiä</t>
  </si>
  <si>
    <t>Aiheuttaa haittaa päästökohteen läheisyydessä (2)</t>
  </si>
  <si>
    <t>Aiheuttaa haittaa tehdasalueen sisäpuolella (4)</t>
  </si>
  <si>
    <t>Aiheuttaa haittaa tehdasalueen ulkopuolella (6)</t>
  </si>
  <si>
    <t>Ekosysteemivaurioita laajalla alueella, pitkäkestoiset vahingot (8)</t>
  </si>
  <si>
    <t xml:space="preserve">Valumareitillä tarkoitetaan suoria ja epäsuoria reittejä, jota kautta kemikaalivuodot tai sammutusjätevedet voivat päätyä vesistöihin. Arviossa huomioidaan tuotantolaitoksen sijainti ja vuotojen kulkeutuminen. </t>
  </si>
  <si>
    <t>Pohjavesialueita koskeva keskeisin tieto on
tallennettu pohjavesialueiden paikkatietoaineistoon.</t>
  </si>
  <si>
    <t>Tulipalon lämpö-säteilyvaikutus 
(5 kW/m2)</t>
  </si>
  <si>
    <t>Tekninen varautuminen (esim. 1, 5, 8, 10)</t>
  </si>
  <si>
    <r>
      <rPr>
        <b/>
        <sz val="16"/>
        <color rgb="FF00A09C"/>
        <rFont val="Calibri"/>
        <family val="2"/>
        <scheme val="minor"/>
      </rPr>
      <t xml:space="preserve">Onnettomuuksien kuvaus ja seurausten arviointi </t>
    </r>
    <r>
      <rPr>
        <sz val="14"/>
        <color theme="1"/>
        <rFont val="Calibri"/>
        <family val="2"/>
        <scheme val="minor"/>
      </rPr>
      <t xml:space="preserve">
</t>
    </r>
    <r>
      <rPr>
        <sz val="12"/>
        <color theme="1"/>
        <rFont val="Calibri"/>
        <family val="2"/>
        <scheme val="minor"/>
      </rPr>
      <t xml:space="preserve">Taulukkoon lisätään tunnistetuista onnettomuuksista merkittävimmät. 
</t>
    </r>
    <r>
      <rPr>
        <b/>
        <u/>
        <sz val="12"/>
        <color theme="1"/>
        <rFont val="Calibri"/>
        <family val="2"/>
        <scheme val="minor"/>
      </rPr>
      <t xml:space="preserve">Älä lisää rivejä tai sarakkeita taulukkoon! 
</t>
    </r>
    <r>
      <rPr>
        <sz val="8"/>
        <color theme="1"/>
        <rFont val="Calibri"/>
        <family val="2"/>
        <scheme val="minor"/>
      </rPr>
      <t>Mikäli onnettomuuden vaikutusalueita ei ole mallinnettu, käytetään kerrointa 2 (kerroin suluissa). Perustellusti voidaan myös käyttää kerrointa 1, jos arvioidaan, ettei onnettomuudella ole vaikutuksia laitosalueen ulkopuolelle.</t>
    </r>
    <r>
      <rPr>
        <sz val="9"/>
        <color theme="1"/>
        <rFont val="Calibri"/>
        <family val="2"/>
        <scheme val="minor"/>
      </rPr>
      <t xml:space="preserve"> </t>
    </r>
  </si>
  <si>
    <t>Numero</t>
  </si>
  <si>
    <t>Varautuminen</t>
  </si>
  <si>
    <t xml:space="preserve">Kuvaus </t>
  </si>
  <si>
    <t>Prosessilukitukset</t>
  </si>
  <si>
    <t xml:space="preserve">Käyttö- ja prosessiautomaatiojärjestelmän toteuttama suojaustoiminto (esimerkiksi venttiilin sulkeutuminen säiliön yläpintarajasta).  </t>
  </si>
  <si>
    <t>Hälytykset</t>
  </si>
  <si>
    <t>Käyttö- ja prosessiautomaatiojärjestelmän antama hälytys ja siihen liittyvä operaattorivaste (esimerkiksi hälytys lämpötilasta), paloilmaisin- tai kaasunilmaisinjärjestelmän antama hälytys tai muu vastaava hälytys-tai valvontajärjestelmä (esim. kameravalvonta)</t>
  </si>
  <si>
    <t>Turva-automaatio</t>
  </si>
  <si>
    <t xml:space="preserve">Käyttöautomaatiosta erillisessä turva-automaatiojärjestelmässä toteutettu suojaustoiminto (SIL-luokiteltu). </t>
  </si>
  <si>
    <t>Hätäpysäytysjärjestelmä</t>
  </si>
  <si>
    <t xml:space="preserve">Mahdollistaa prosessin alasajon tai toimintojen turvallisen keskeyttämisen käsikäyttöisesti. Hätäpysäytyskytkin kentällä ja/tai valvomossa.  </t>
  </si>
  <si>
    <t>Varo- ja turvalaitteet</t>
  </si>
  <si>
    <t>Varoventtiilit ja murtokalvot, ali- ja ylipainesuojat</t>
  </si>
  <si>
    <t>Sammutusjärjestelmät</t>
  </si>
  <si>
    <t>Kiinteä sammutusjärjestelmä (esim. sprinkler, vaahtosammutusjärjestelmät)</t>
  </si>
  <si>
    <t>Jäähdytysjärjestelmät</t>
  </si>
  <si>
    <t>Kiinteä jäähdystysjärjestelmä (esim. säiliön vesivalelujärjestelmä)</t>
  </si>
  <si>
    <t>Kemikaalivuotojen hallinta</t>
  </si>
  <si>
    <t>Sammutusjätevesien hallinta</t>
  </si>
  <si>
    <t>Talteenottojärjestelmä voi muodostua joko kiinteistä tai riittävän nopeasti käytettävissä olevista siirrettävistä rakenteista, laitteista tai laitteistoista.</t>
  </si>
  <si>
    <t>Palosuojaukset</t>
  </si>
  <si>
    <t>Palo-osastointi (seinät, ovet, läpiviennit jne.) ja muu passiivinen palosuojaus (esim. kaapeloinnit, tukirakenteet)</t>
  </si>
  <si>
    <t>Varavoimajärjestelmät</t>
  </si>
  <si>
    <t>varaenergiajärjestelmä, jolla voidaan ylläpitää turvallisuuden kannalta kriittisiä toimintoja.</t>
  </si>
  <si>
    <t>Räjähdyssuojaustoimenpiteet</t>
  </si>
  <si>
    <t>Tilaluokitukset, laitevalinnat (EX-tilat), potentiaalintasaus ja muut räjähdyssuojaustoimenpiteet, räjähdysluukut ja muut vastaavat paineenkevennyslaitteet, liekinestimet, inertointi</t>
  </si>
  <si>
    <t>Mekaaniset suojarakenteet</t>
  </si>
  <si>
    <t xml:space="preserve">Törmäyssuojat, kaiteet ja muut vastaavat </t>
  </si>
  <si>
    <r>
      <t xml:space="preserve">Tekninen varautuminen
</t>
    </r>
    <r>
      <rPr>
        <b/>
        <sz val="9"/>
        <color theme="1"/>
        <rFont val="Calibri"/>
        <family val="2"/>
        <scheme val="minor"/>
      </rPr>
      <t>1= prosessilukitukset, 2=hälytykset, 3=turva-automaatio, 4=hätäpysäytysjärjestelmät, 5=varo- ja turvalaitteet, 6=sammutusjärjestelmät, 7=jäähdytysjärjestelmät, 8=kemikaalivuotojen hallinta, 9=sammutusjätevesien hallinta, 10=palosuojaukset, 11=varavoimajärjestelmät, 12=räjähdyssuojaustoimenpiteet, 13=mekaaniset suojarakenteet</t>
    </r>
  </si>
  <si>
    <t>Passiivinen vuotojenkeräily ja -hallintajärjestelmä (esim. varollas, kanaalit, vesisumutus- tai muu kaasuntalteenottojärjestelmä, kynnystykset) tai soihtujärjestelmä</t>
  </si>
  <si>
    <t>Huomiot onnettomuuksien seurauksiin ja tekniseen varautumiseen liittyen</t>
  </si>
  <si>
    <t>[Turvallisuusvaaraluku]*[Laitoksen henkilöstömäärä]</t>
  </si>
  <si>
    <t>Yhdyskuntien toiminnan kannalta keskeiset toiminnot konsultointivyöhykkeellä</t>
  </si>
  <si>
    <t xml:space="preserve">[Turvallisuusvaaraluku] * {[Asukasmäärä konsultointivyöhykkeellä]*[Herkät kohteet konsultointivyöhykkeellä]+[Tuotanto-ja teollisuuslaitokset konsultointivyöhykkeellö] + [Yhdyskuntien toiminnan kannalta keskeiset toiminnot konsultointivyöhykkeellä]} </t>
  </si>
  <si>
    <t>[Ympäristövaaraluku] * {[Pohjavesialueet]+[Luonnonsuojelualueet konsultointivyöhykkeellä]+[Vesistöt]}</t>
  </si>
  <si>
    <t>[Sisäinen riskiluku] + [Ulkoinen riskiluku] + [Ympäristöriskiluku]</t>
  </si>
  <si>
    <t xml:space="preserve">Riskiluokka </t>
  </si>
  <si>
    <t>Riskiluokka</t>
  </si>
  <si>
    <t>Tiedot puutteelliset</t>
  </si>
  <si>
    <t xml:space="preserve">Riskiluku ja riskiluokka vaikuttavat osatekijöinä Tukesin arvioon harventaa, säilyttää normaalina tai tihentää tuotantolaitoksen määräaikaistarkastusten taajuutta. Muita tarkastustaajuuteen vaikuttavia kriteerejä ovat valvontahavainnot kohteen johtamisjärjestelmän toimivuudesta, laitoksen kunnosta ja tilasta sekä kohteen häiriö- ja onnettomuustiedoista. </t>
  </si>
  <si>
    <t>Kohteen onnettomuusriskiä kuvaava riskiluku on keskimääräistä pienempi, mikä puoltaa kohteen määräaikaistarkastusten taajuuden harventamista.</t>
  </si>
  <si>
    <t>Kohteen onnettomuusriskiä kuvaava riskiluku on tyypillinen, mikä puoltaa kohteen määräaikaistarkastusten taajuuden pitämistä normaalina.</t>
  </si>
  <si>
    <t>Kohteen onnettomuusriskiä kuvaava riskiluku on keskimääräistä suurempi, mikä puoltaa kohteen määräaikaistarkastusten taajuuden tihentämistä.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</si>
</sst>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u/>
      <sz val="12"/>
      <color theme="1"/>
      <name val="Calibri"/>
      <family val="2"/>
      <scheme val="minor"/>
    </font>
    <font>
      <sz val="11"/>
      <color rgb="FF00A09C"/>
      <name val="Calibri"/>
      <family val="2"/>
      <scheme val="minor"/>
    </font>
    <font>
      <i/>
      <sz val="11"/>
      <color theme="1"/>
      <name val="Calibri"/>
      <family val="2"/>
      <scheme val="minor"/>
    </font>
    <font>
      <b/>
      <sz val="14"/>
      <color rgb="FF00A09C"/>
      <name val="Calibri"/>
      <family val="2"/>
      <scheme val="minor"/>
    </font>
    <font>
      <b/>
      <sz val="16"/>
      <color rgb="FF00A09C"/>
      <name val="Calibri"/>
      <family val="2"/>
      <scheme val="minor"/>
    </font>
    <font>
      <b/>
      <sz val="26"/>
      <color rgb="FF00A09C"/>
      <name val="Calibri"/>
      <family val="2"/>
      <scheme val="minor"/>
    </font>
    <font>
      <sz val="9"/>
      <color theme="1"/>
      <name val="Calibri"/>
      <family val="2"/>
      <scheme val="minor"/>
    </font>
    <font>
      <sz val="10"/>
      <name val="Calibri"/>
      <family val="2"/>
      <scheme val="minor"/>
    </font>
    <font>
      <b/>
      <sz val="11"/>
      <color rgb="FF00A09C"/>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8"/>
      <color theme="1"/>
      <name val="Calibri"/>
      <family val="2"/>
      <scheme val="minor"/>
    </font>
    <font>
      <b/>
      <sz val="11"/>
      <color rgb="FF000000"/>
      <name val="Calibri"/>
      <family val="2"/>
      <scheme val="minor"/>
    </font>
    <font>
      <sz val="11"/>
      <color rgb="FF000000"/>
      <name val="Calibri"/>
      <family val="2"/>
      <scheme val="minor"/>
    </font>
    <font>
      <b/>
      <sz val="11"/>
      <color theme="0"/>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rgb="FFFFFFFF"/>
        <bgColor indexed="64"/>
      </patternFill>
    </fill>
    <fill>
      <patternFill patternType="solid">
        <fgColor rgb="FFDAEEF3"/>
        <bgColor indexed="64"/>
      </patternFill>
    </fill>
    <fill>
      <patternFill patternType="solid">
        <fgColor theme="4"/>
        <bgColor theme="4"/>
      </patternFill>
    </fill>
  </fills>
  <borders count="17">
    <border>
      <left/>
      <right/>
      <top/>
      <bottom/>
      <diagonal/>
    </border>
    <border>
      <left/>
      <right style="thin">
        <color theme="4" tint="0.39997558519241921"/>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rgb="FF92CDDC"/>
      </right>
      <top/>
      <bottom style="medium">
        <color rgb="FF92CDDC"/>
      </bottom>
      <diagonal/>
    </border>
    <border>
      <left/>
      <right/>
      <top/>
      <bottom style="medium">
        <color rgb="FF92CDDC"/>
      </bottom>
      <diagonal/>
    </border>
    <border>
      <left style="medium">
        <color rgb="FF92CDDC"/>
      </left>
      <right style="medium">
        <color rgb="FF92CDDC"/>
      </right>
      <top style="medium">
        <color rgb="FF92CDDC"/>
      </top>
      <bottom/>
      <diagonal/>
    </border>
    <border>
      <left style="medium">
        <color rgb="FF92CDDC"/>
      </left>
      <right style="medium">
        <color rgb="FF92CDDC"/>
      </right>
      <top/>
      <bottom style="medium">
        <color rgb="FF92CDDC"/>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3" fillId="0" borderId="0" applyNumberFormat="0" applyFill="0" applyBorder="0" applyAlignment="0" applyProtection="0"/>
  </cellStyleXfs>
  <cellXfs count="75">
    <xf numFmtId="0" fontId="0" fillId="0" borderId="0" xfId="0"/>
    <xf numFmtId="0" fontId="1" fillId="0" borderId="0" xfId="0" applyFont="1"/>
    <xf numFmtId="0" fontId="0" fillId="0" borderId="0" xfId="0" applyAlignment="1">
      <alignment vertical="center" wrapText="1"/>
    </xf>
    <xf numFmtId="0" fontId="0" fillId="0" borderId="0" xfId="0" applyAlignment="1">
      <alignment wrapText="1"/>
    </xf>
    <xf numFmtId="49" fontId="0" fillId="0" borderId="0" xfId="0" applyNumberFormat="1"/>
    <xf numFmtId="49" fontId="0" fillId="2" borderId="1" xfId="0" applyNumberFormat="1" applyFont="1" applyFill="1" applyBorder="1"/>
    <xf numFmtId="0" fontId="0" fillId="2" borderId="1" xfId="0" applyFont="1" applyFill="1" applyBorder="1"/>
    <xf numFmtId="0" fontId="0" fillId="0" borderId="1" xfId="0" applyFont="1" applyBorder="1"/>
    <xf numFmtId="0" fontId="0" fillId="2" borderId="1" xfId="0" applyNumberFormat="1" applyFont="1" applyFill="1" applyBorder="1"/>
    <xf numFmtId="49" fontId="0" fillId="2" borderId="0" xfId="0" applyNumberFormat="1" applyFont="1" applyFill="1" applyBorder="1"/>
    <xf numFmtId="0" fontId="3" fillId="0" borderId="0" xfId="1"/>
    <xf numFmtId="0" fontId="4" fillId="0" borderId="0" xfId="0" applyFont="1"/>
    <xf numFmtId="0" fontId="0" fillId="0" borderId="2" xfId="0" applyBorder="1"/>
    <xf numFmtId="0" fontId="8" fillId="0" borderId="2" xfId="0" applyFont="1" applyBorder="1" applyAlignment="1">
      <alignment vertical="center" wrapText="1"/>
    </xf>
    <xf numFmtId="0" fontId="8" fillId="0" borderId="0" xfId="0" applyFont="1"/>
    <xf numFmtId="0" fontId="10" fillId="0" borderId="0" xfId="0" applyFont="1" applyFill="1" applyBorder="1" applyAlignment="1">
      <alignment vertical="center" wrapText="1"/>
    </xf>
    <xf numFmtId="0" fontId="0" fillId="0" borderId="0" xfId="0" applyFill="1"/>
    <xf numFmtId="0" fontId="11" fillId="0" borderId="0" xfId="0" applyFont="1" applyFill="1" applyBorder="1" applyAlignment="1">
      <alignment vertical="center" wrapText="1"/>
    </xf>
    <xf numFmtId="0" fontId="12" fillId="0" borderId="0" xfId="0" applyFont="1" applyAlignment="1">
      <alignment vertical="top"/>
    </xf>
    <xf numFmtId="0" fontId="0" fillId="2" borderId="0" xfId="0" applyFont="1" applyFill="1" applyBorder="1"/>
    <xf numFmtId="0" fontId="0" fillId="0" borderId="6" xfId="0" applyFill="1" applyBorder="1" applyProtection="1">
      <protection locked="0"/>
    </xf>
    <xf numFmtId="14" fontId="0" fillId="0" borderId="6" xfId="0" applyNumberFormat="1" applyFill="1" applyBorder="1" applyProtection="1">
      <protection locked="0"/>
    </xf>
    <xf numFmtId="0" fontId="0" fillId="0" borderId="6" xfId="0" applyBorder="1" applyProtection="1">
      <protection locked="0"/>
    </xf>
    <xf numFmtId="0" fontId="0" fillId="0" borderId="4" xfId="0" applyBorder="1" applyProtection="1">
      <protection locked="0"/>
    </xf>
    <xf numFmtId="0" fontId="0" fillId="0" borderId="2" xfId="0" applyBorder="1" applyAlignment="1" applyProtection="1">
      <alignment vertical="center"/>
      <protection locked="0"/>
    </xf>
    <xf numFmtId="0" fontId="0" fillId="0" borderId="2" xfId="0" applyBorder="1" applyAlignment="1" applyProtection="1">
      <alignment vertical="center" wrapText="1"/>
      <protection locked="0"/>
    </xf>
    <xf numFmtId="0" fontId="15" fillId="0" borderId="0" xfId="0" applyFont="1" applyFill="1" applyBorder="1" applyAlignment="1">
      <alignment vertical="center" wrapText="1"/>
    </xf>
    <xf numFmtId="0" fontId="17" fillId="0" borderId="0" xfId="0" applyFont="1" applyAlignment="1" applyProtection="1">
      <protection locked="0"/>
    </xf>
    <xf numFmtId="0" fontId="17" fillId="0" borderId="0" xfId="0" applyFont="1" applyAlignment="1" applyProtection="1">
      <alignment wrapText="1"/>
      <protection locked="0"/>
    </xf>
    <xf numFmtId="0" fontId="16" fillId="0" borderId="0" xfId="0" applyFont="1" applyAlignment="1">
      <alignment vertical="top" wrapText="1"/>
    </xf>
    <xf numFmtId="0" fontId="17" fillId="0" borderId="0" xfId="0" applyNumberFormat="1" applyFont="1" applyAlignment="1" applyProtection="1">
      <alignment wrapText="1"/>
      <protection locked="0"/>
    </xf>
    <xf numFmtId="0" fontId="21" fillId="4" borderId="12" xfId="0" applyFont="1" applyFill="1" applyBorder="1" applyAlignment="1">
      <alignment vertical="center" wrapText="1"/>
    </xf>
    <xf numFmtId="0" fontId="0" fillId="0" borderId="12" xfId="0" applyBorder="1" applyAlignment="1">
      <alignment vertical="center" wrapText="1"/>
    </xf>
    <xf numFmtId="0" fontId="21" fillId="4" borderId="15" xfId="0" applyFont="1" applyFill="1" applyBorder="1" applyAlignment="1">
      <alignment vertical="center" wrapText="1"/>
    </xf>
    <xf numFmtId="0" fontId="0" fillId="0" borderId="15" xfId="0" applyBorder="1" applyAlignment="1">
      <alignment vertical="center" wrapText="1"/>
    </xf>
    <xf numFmtId="0" fontId="21" fillId="4" borderId="14" xfId="0" applyFont="1" applyFill="1" applyBorder="1" applyAlignment="1">
      <alignment vertical="center" wrapText="1"/>
    </xf>
    <xf numFmtId="0" fontId="1" fillId="3" borderId="13" xfId="0" applyFont="1" applyFill="1" applyBorder="1" applyAlignment="1">
      <alignment vertical="center"/>
    </xf>
    <xf numFmtId="0" fontId="20" fillId="3" borderId="13" xfId="0" applyFont="1" applyFill="1" applyBorder="1" applyAlignment="1">
      <alignment vertical="center"/>
    </xf>
    <xf numFmtId="0" fontId="1" fillId="0" borderId="2" xfId="0" applyFont="1" applyBorder="1" applyAlignment="1">
      <alignment vertical="center"/>
    </xf>
    <xf numFmtId="0" fontId="0" fillId="0" borderId="2" xfId="0" applyBorder="1" applyAlignment="1">
      <alignment vertical="center"/>
    </xf>
    <xf numFmtId="0" fontId="1" fillId="0" borderId="2" xfId="0" applyFont="1" applyBorder="1" applyAlignment="1">
      <alignment vertical="center" wrapText="1"/>
    </xf>
    <xf numFmtId="0" fontId="11" fillId="0" borderId="2" xfId="0" applyFont="1" applyBorder="1" applyAlignment="1">
      <alignment vertical="center"/>
    </xf>
    <xf numFmtId="0" fontId="22" fillId="5" borderId="16" xfId="0" applyFont="1" applyFill="1" applyBorder="1"/>
    <xf numFmtId="0" fontId="0" fillId="2" borderId="16" xfId="0" applyFont="1" applyFill="1" applyBorder="1"/>
    <xf numFmtId="0" fontId="0" fillId="0" borderId="16" xfId="0" applyFont="1" applyBorder="1"/>
    <xf numFmtId="0" fontId="21" fillId="0" borderId="0" xfId="0" applyFont="1"/>
    <xf numFmtId="0" fontId="0" fillId="0" borderId="2" xfId="0" applyBorder="1" applyAlignment="1" applyProtection="1">
      <alignment horizontal="center" vertical="center"/>
    </xf>
    <xf numFmtId="0" fontId="0" fillId="0" borderId="2" xfId="0" applyBorder="1" applyAlignment="1" applyProtection="1">
      <alignment horizontal="center"/>
    </xf>
    <xf numFmtId="0" fontId="11" fillId="0" borderId="2" xfId="0" applyFont="1" applyBorder="1" applyAlignment="1" applyProtection="1">
      <alignment horizontal="center" vertical="center"/>
    </xf>
    <xf numFmtId="0" fontId="0" fillId="0" borderId="2" xfId="0" applyBorder="1" applyAlignment="1">
      <alignment horizontal="center"/>
    </xf>
    <xf numFmtId="0" fontId="10" fillId="0" borderId="0" xfId="0" applyFont="1" applyAlignment="1">
      <alignment horizontal="left" vertical="top"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4" fillId="0" borderId="0" xfId="0" applyFont="1" applyAlignment="1">
      <alignment horizontal="left" vertical="top" wrapText="1"/>
    </xf>
    <xf numFmtId="0" fontId="11" fillId="0" borderId="0" xfId="0" applyFont="1" applyAlignment="1">
      <alignment horizontal="left" vertical="top" wrapText="1"/>
    </xf>
    <xf numFmtId="0" fontId="3" fillId="0" borderId="2" xfId="1" applyBorder="1" applyAlignment="1">
      <alignment horizontal="center"/>
    </xf>
    <xf numFmtId="0" fontId="0" fillId="0" borderId="0" xfId="0" applyAlignment="1" applyProtection="1">
      <alignment horizontal="left" vertical="top"/>
      <protection locked="0"/>
    </xf>
    <xf numFmtId="0" fontId="9" fillId="0" borderId="2" xfId="0" applyFont="1" applyBorder="1" applyAlignment="1">
      <alignment horizontal="left" vertical="top"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Fill="1" applyBorder="1" applyAlignment="1" applyProtection="1">
      <alignment horizontal="left" vertical="top"/>
      <protection locked="0"/>
    </xf>
    <xf numFmtId="0" fontId="0" fillId="0" borderId="6" xfId="0" applyFill="1" applyBorder="1" applyAlignment="1" applyProtection="1">
      <alignment horizontal="left" vertical="top"/>
      <protection locked="0"/>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6" xfId="0" applyBorder="1" applyAlignment="1">
      <alignment horizontal="left" wrapText="1"/>
    </xf>
    <xf numFmtId="0" fontId="0" fillId="0" borderId="11" xfId="0" applyBorder="1" applyAlignment="1">
      <alignment horizontal="left" wrapText="1"/>
    </xf>
  </cellXfs>
  <cellStyles count="2">
    <cellStyle name="Hyperlinkki" xfId="1" builtinId="8"/>
    <cellStyle name="Normaali" xfId="0" builtinId="0"/>
  </cellStyles>
  <dxfs count="19">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font>
        <strike val="0"/>
        <outline val="0"/>
        <shadow val="0"/>
        <u val="none"/>
        <vertAlign val="baseline"/>
        <sz val="10"/>
        <color theme="1"/>
        <name val="Calibri"/>
        <family val="2"/>
        <scheme val="minor"/>
      </font>
      <numFmt numFmtId="0" formatCode="General"/>
      <alignment horizontal="general" vertical="bottom" textRotation="0" wrapText="1" indent="0" justifyLastLine="0" shrinkToFit="0" readingOrder="0"/>
      <protection locked="0" hidden="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0"/>
        <color theme="1"/>
        <name val="Calibri"/>
        <family val="2"/>
        <scheme val="minor"/>
      </font>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font>
        <b/>
      </font>
      <alignment horizontal="general" vertical="top" textRotation="0" indent="0" justifyLastLine="0" shrinkToFit="0" readingOrder="0"/>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dxf>
  </dxfs>
  <tableStyles count="3" defaultTableStyle="TableStyleMedium2" defaultPivotStyle="PivotStyleLight16">
    <tableStyle name="Taulukkotyyli 1" pivot="0" count="1" xr9:uid="{A3D54E8A-CA05-469C-9C58-58DBCBEFA87D}">
      <tableStyleElement type="wholeTable" dxfId="18"/>
    </tableStyle>
    <tableStyle name="Taulukkotyyli 2" pivot="0" count="1" xr9:uid="{763AAE47-2240-4730-A171-10AE034D1EB1}">
      <tableStyleElement type="wholeTable" dxfId="17"/>
    </tableStyle>
    <tableStyle name="Taulukkotyyli 3" pivot="0" count="1" xr9:uid="{4AFF9917-35EC-41E3-9A0A-39804E0BA26D}">
      <tableStyleElement type="wholeTable" dxfId="16"/>
    </tableStyle>
  </tableStyles>
  <colors>
    <mruColors>
      <color rgb="FF00A09C"/>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tilastokeskus-kartta.swgis.fi/?zoomLevel=3&amp;coord=538022.4607782356_6984060.091360394&amp;mapLayers=4+100+,135+100+default&amp;uuid=308f9b38-c330-4ef3-8f4c-ba63f1fb3bc5&amp;noSavedState=true&amp;showIntro=false" TargetMode="External"/><Relationship Id="rId7" Type="http://schemas.openxmlformats.org/officeDocument/2006/relationships/image" Target="../media/image2.emf"/><Relationship Id="rId2" Type="http://schemas.openxmlformats.org/officeDocument/2006/relationships/hyperlink" Target="https://tilastokeskus-kartta.swgis.fi/?zoomLevel=7&amp;coord=376686.1810758596_6682043.595244851&amp;mapLayers=4+100+,316+100+vaestoruutu:ruutu_luokittelu&amp;uuid=308f9b38-c330-4ef3-8f4c-ba63f1fb3bc5&amp;noSavedState=true&amp;showIntro=false" TargetMode="External"/><Relationship Id="rId1" Type="http://schemas.openxmlformats.org/officeDocument/2006/relationships/image" Target="../media/image1.png"/><Relationship Id="rId6" Type="http://schemas.openxmlformats.org/officeDocument/2006/relationships/hyperlink" Target="https://syke.maps.arcgis.com/apps/webappviewer/index.html?id=831ac3d0ac444b78baf0eb1b68076e1a" TargetMode="External"/><Relationship Id="rId5" Type="http://schemas.openxmlformats.org/officeDocument/2006/relationships/hyperlink" Target="https://kartta.paikkatietoikkuna.fi/?zoomLevel=3&amp;coord=430553.1339637224_6900277.877329451&amp;mapLayers=801+100+default,166+100+default&amp;uuid=90246d84-3958-fd8c-cb2c-2510cccca1d3&amp;noSavedState=true&amp;showIntro=false" TargetMode="External"/><Relationship Id="rId4" Type="http://schemas.openxmlformats.org/officeDocument/2006/relationships/hyperlink" Target="https://kartta.museoverkko.fi/"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442372</xdr:colOff>
      <xdr:row>0</xdr:row>
      <xdr:rowOff>224118</xdr:rowOff>
    </xdr:from>
    <xdr:to>
      <xdr:col>4</xdr:col>
      <xdr:colOff>735084</xdr:colOff>
      <xdr:row>3</xdr:row>
      <xdr:rowOff>55680</xdr:rowOff>
    </xdr:to>
    <xdr:pic>
      <xdr:nvPicPr>
        <xdr:cNvPr id="2" name="Kuva 1">
          <a:extLst>
            <a:ext uri="{FF2B5EF4-FFF2-40B4-BE49-F238E27FC236}">
              <a16:creationId xmlns:a16="http://schemas.microsoft.com/office/drawing/2014/main" id="{0ADD7973-67F8-49D1-B0B4-6011E1809FEA}"/>
            </a:ext>
          </a:extLst>
        </xdr:cNvPr>
        <xdr:cNvPicPr>
          <a:picLocks noChangeAspect="1"/>
        </xdr:cNvPicPr>
      </xdr:nvPicPr>
      <xdr:blipFill>
        <a:blip xmlns:r="http://schemas.openxmlformats.org/officeDocument/2006/relationships" r:embed="rId1"/>
        <a:stretch>
          <a:fillRect/>
        </a:stretch>
      </xdr:blipFill>
      <xdr:spPr>
        <a:xfrm>
          <a:off x="5641901" y="224118"/>
          <a:ext cx="1487820" cy="694415"/>
        </a:xfrm>
        <a:prstGeom prst="rect">
          <a:avLst/>
        </a:prstGeom>
      </xdr:spPr>
    </xdr:pic>
    <xdr:clientData/>
  </xdr:twoCellAnchor>
  <xdr:oneCellAnchor>
    <xdr:from>
      <xdr:col>5</xdr:col>
      <xdr:colOff>792480</xdr:colOff>
      <xdr:row>48</xdr:row>
      <xdr:rowOff>7620</xdr:rowOff>
    </xdr:from>
    <xdr:ext cx="1516380" cy="436786"/>
    <xdr:sp macro="" textlink="">
      <xdr:nvSpPr>
        <xdr:cNvPr id="4" name="Tekstiruutu 3">
          <a:hlinkClick xmlns:r="http://schemas.openxmlformats.org/officeDocument/2006/relationships" r:id="rId2"/>
          <a:extLst>
            <a:ext uri="{FF2B5EF4-FFF2-40B4-BE49-F238E27FC236}">
              <a16:creationId xmlns:a16="http://schemas.microsoft.com/office/drawing/2014/main" id="{814BC10F-3CE6-4C28-8565-067C0C53BC97}"/>
            </a:ext>
          </a:extLst>
        </xdr:cNvPr>
        <xdr:cNvSpPr txBox="1"/>
      </xdr:nvSpPr>
      <xdr:spPr>
        <a:xfrm>
          <a:off x="7635240" y="14112240"/>
          <a:ext cx="151638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100" u="sng">
              <a:solidFill>
                <a:srgbClr val="0070C0"/>
              </a:solidFill>
            </a:rPr>
            <a:t>Tilastokeskuksen</a:t>
          </a:r>
          <a:r>
            <a:rPr lang="fi-FI" sz="1100" u="sng" baseline="0">
              <a:solidFill>
                <a:srgbClr val="0070C0"/>
              </a:solidFill>
            </a:rPr>
            <a:t> väestöruutuaineisto</a:t>
          </a:r>
          <a:endParaRPr lang="fi-FI" sz="1100" u="sng">
            <a:solidFill>
              <a:srgbClr val="0070C0"/>
            </a:solidFill>
          </a:endParaRPr>
        </a:p>
      </xdr:txBody>
    </xdr:sp>
    <xdr:clientData/>
  </xdr:oneCellAnchor>
  <xdr:oneCellAnchor>
    <xdr:from>
      <xdr:col>5</xdr:col>
      <xdr:colOff>800100</xdr:colOff>
      <xdr:row>49</xdr:row>
      <xdr:rowOff>22860</xdr:rowOff>
    </xdr:from>
    <xdr:ext cx="1341120" cy="264560"/>
    <xdr:sp macro="" textlink="">
      <xdr:nvSpPr>
        <xdr:cNvPr id="5" name="Tekstiruutu 4">
          <a:hlinkClick xmlns:r="http://schemas.openxmlformats.org/officeDocument/2006/relationships" r:id="rId3"/>
          <a:extLst>
            <a:ext uri="{FF2B5EF4-FFF2-40B4-BE49-F238E27FC236}">
              <a16:creationId xmlns:a16="http://schemas.microsoft.com/office/drawing/2014/main" id="{5A53572C-4F82-4BD4-B9BA-C3FA2A8A0DD6}"/>
            </a:ext>
          </a:extLst>
        </xdr:cNvPr>
        <xdr:cNvSpPr txBox="1"/>
      </xdr:nvSpPr>
      <xdr:spPr>
        <a:xfrm>
          <a:off x="7642860" y="14988540"/>
          <a:ext cx="1341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100" u="sng">
              <a:solidFill>
                <a:srgbClr val="0070C0"/>
              </a:solidFill>
            </a:rPr>
            <a:t>Oppilaitokset</a:t>
          </a:r>
        </a:p>
      </xdr:txBody>
    </xdr:sp>
    <xdr:clientData/>
  </xdr:oneCellAnchor>
  <xdr:oneCellAnchor>
    <xdr:from>
      <xdr:col>5</xdr:col>
      <xdr:colOff>800100</xdr:colOff>
      <xdr:row>51</xdr:row>
      <xdr:rowOff>15240</xdr:rowOff>
    </xdr:from>
    <xdr:ext cx="1371600" cy="436786"/>
    <xdr:sp macro="" textlink="">
      <xdr:nvSpPr>
        <xdr:cNvPr id="8" name="Tekstiruutu 7">
          <a:hlinkClick xmlns:r="http://schemas.openxmlformats.org/officeDocument/2006/relationships" r:id="rId4"/>
          <a:extLst>
            <a:ext uri="{FF2B5EF4-FFF2-40B4-BE49-F238E27FC236}">
              <a16:creationId xmlns:a16="http://schemas.microsoft.com/office/drawing/2014/main" id="{F63A7072-D715-465A-BC4F-78FD4A072D0D}"/>
            </a:ext>
          </a:extLst>
        </xdr:cNvPr>
        <xdr:cNvSpPr txBox="1"/>
      </xdr:nvSpPr>
      <xdr:spPr>
        <a:xfrm>
          <a:off x="7642860" y="15788640"/>
          <a:ext cx="1371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100" u="sng">
              <a:solidFill>
                <a:srgbClr val="0070C0"/>
              </a:solidFill>
            </a:rPr>
            <a:t>Museoviraston</a:t>
          </a:r>
          <a:r>
            <a:rPr lang="fi-FI" sz="1100" u="sng" baseline="0">
              <a:solidFill>
                <a:srgbClr val="0070C0"/>
              </a:solidFill>
            </a:rPr>
            <a:t> karttapalvelu</a:t>
          </a:r>
          <a:endParaRPr lang="fi-FI" sz="1100" u="sng">
            <a:solidFill>
              <a:srgbClr val="0070C0"/>
            </a:solidFill>
          </a:endParaRPr>
        </a:p>
      </xdr:txBody>
    </xdr:sp>
    <xdr:clientData/>
  </xdr:oneCellAnchor>
  <xdr:oneCellAnchor>
    <xdr:from>
      <xdr:col>5</xdr:col>
      <xdr:colOff>807720</xdr:colOff>
      <xdr:row>52</xdr:row>
      <xdr:rowOff>0</xdr:rowOff>
    </xdr:from>
    <xdr:ext cx="1090620" cy="264560"/>
    <xdr:sp macro="" textlink="">
      <xdr:nvSpPr>
        <xdr:cNvPr id="9" name="Tekstiruutu 8">
          <a:hlinkClick xmlns:r="http://schemas.openxmlformats.org/officeDocument/2006/relationships" r:id="rId5"/>
          <a:extLst>
            <a:ext uri="{FF2B5EF4-FFF2-40B4-BE49-F238E27FC236}">
              <a16:creationId xmlns:a16="http://schemas.microsoft.com/office/drawing/2014/main" id="{FFA1D79A-2BF2-45DC-994E-BF1DB5FD2E3A}"/>
            </a:ext>
          </a:extLst>
        </xdr:cNvPr>
        <xdr:cNvSpPr txBox="1"/>
      </xdr:nvSpPr>
      <xdr:spPr>
        <a:xfrm>
          <a:off x="7650480" y="16642080"/>
          <a:ext cx="10906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u="sng">
              <a:solidFill>
                <a:srgbClr val="0070C0"/>
              </a:solidFill>
            </a:rPr>
            <a:t>Pohjavesialueet</a:t>
          </a:r>
        </a:p>
      </xdr:txBody>
    </xdr:sp>
    <xdr:clientData/>
  </xdr:oneCellAnchor>
  <xdr:oneCellAnchor>
    <xdr:from>
      <xdr:col>6</xdr:col>
      <xdr:colOff>1905</xdr:colOff>
      <xdr:row>53</xdr:row>
      <xdr:rowOff>30478</xdr:rowOff>
    </xdr:from>
    <xdr:ext cx="2322195" cy="493397"/>
    <xdr:sp macro="" textlink="">
      <xdr:nvSpPr>
        <xdr:cNvPr id="10" name="Tekstiruutu 9">
          <a:hlinkClick xmlns:r="http://schemas.openxmlformats.org/officeDocument/2006/relationships" r:id="rId6"/>
          <a:extLst>
            <a:ext uri="{FF2B5EF4-FFF2-40B4-BE49-F238E27FC236}">
              <a16:creationId xmlns:a16="http://schemas.microsoft.com/office/drawing/2014/main" id="{E7AC0031-F333-4081-A9FD-A50897AE7E6A}"/>
            </a:ext>
          </a:extLst>
        </xdr:cNvPr>
        <xdr:cNvSpPr txBox="1"/>
      </xdr:nvSpPr>
      <xdr:spPr>
        <a:xfrm>
          <a:off x="7860030" y="17356453"/>
          <a:ext cx="2322195" cy="49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fi-FI" sz="1100" u="sng">
              <a:solidFill>
                <a:srgbClr val="0070C0"/>
              </a:solidFill>
            </a:rPr>
            <a:t>Suomen</a:t>
          </a:r>
          <a:r>
            <a:rPr lang="fi-FI" sz="1100" u="sng" baseline="0">
              <a:solidFill>
                <a:srgbClr val="0070C0"/>
              </a:solidFill>
            </a:rPr>
            <a:t> ympäristökeskuksen </a:t>
          </a:r>
        </a:p>
        <a:p>
          <a:r>
            <a:rPr lang="fi-FI" sz="1100" u="sng" baseline="0">
              <a:solidFill>
                <a:srgbClr val="0070C0"/>
              </a:solidFill>
            </a:rPr>
            <a:t>karttapalvelu</a:t>
          </a:r>
          <a:endParaRPr lang="fi-FI" sz="1100" u="sng">
            <a:solidFill>
              <a:srgbClr val="0070C0"/>
            </a:solidFill>
          </a:endParaRPr>
        </a:p>
      </xdr:txBody>
    </xdr:sp>
    <xdr:clientData/>
  </xdr:oneCellAnchor>
  <xdr:twoCellAnchor editAs="oneCell">
    <xdr:from>
      <xdr:col>2</xdr:col>
      <xdr:colOff>399491</xdr:colOff>
      <xdr:row>12</xdr:row>
      <xdr:rowOff>121022</xdr:rowOff>
    </xdr:from>
    <xdr:to>
      <xdr:col>7</xdr:col>
      <xdr:colOff>447675</xdr:colOff>
      <xdr:row>22</xdr:row>
      <xdr:rowOff>133349</xdr:rowOff>
    </xdr:to>
    <xdr:pic>
      <xdr:nvPicPr>
        <xdr:cNvPr id="17" name="Kuva 16">
          <a:extLst>
            <a:ext uri="{FF2B5EF4-FFF2-40B4-BE49-F238E27FC236}">
              <a16:creationId xmlns:a16="http://schemas.microsoft.com/office/drawing/2014/main" id="{2E46BBBD-E59A-4431-8187-6339509F2AFA}"/>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695266" y="2721347"/>
          <a:ext cx="4934509" cy="267932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325F21-3C86-49CD-B554-A291225D464E}" name="Taulukko2" displayName="Taulukko2" ref="A1:H8" totalsRowShown="0">
  <autoFilter ref="A1:H8" xr:uid="{823A9CDF-663D-4BE0-B457-FF67A22D46E8}"/>
  <tableColumns count="8">
    <tableColumn id="1" xr3:uid="{EC9C4D23-DA16-4BC0-A9D5-B011D887B75F}" name="Toiminnan laajuus"/>
    <tableColumn id="2" xr3:uid="{69EF34A2-D4F8-43F9-9530-675A65298821}" name="Konsultointivyöhyke"/>
    <tableColumn id="3" xr3:uid="{EA98B7F0-9D57-49A9-97C1-5E3AD892671D}" name="Lähtötiedot"/>
    <tableColumn id="4" xr3:uid="{61E377FD-4640-4373-9D22-DA3A6098CC02}" name="Sarake1"/>
    <tableColumn id="5" xr3:uid="{F72F585F-868C-4458-AD5F-0E036AC8E9D0}" name="Räjähdys"/>
    <tableColumn id="6" xr3:uid="{D6C23022-3BBA-470B-9A8F-FBB245F896F5}" name="Lämpösäteily"/>
    <tableColumn id="7" xr3:uid="{A9D5A799-961A-48CC-9F62-47A755396785}" name="Terveys"/>
    <tableColumn id="8" xr3:uid="{098CA6AF-97D7-4558-AEE9-3D029F8284C5}" name="Ympäristö"/>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C0F8F4D-A3B7-4AAE-A80A-91251BDC09BB}" name="Taulukko5" displayName="Taulukko5" ref="AK1:AK4" totalsRowShown="0">
  <autoFilter ref="AK1:AK4" xr:uid="{39AA7356-3A63-462C-9C31-AA44141BE465}"/>
  <tableColumns count="1">
    <tableColumn id="1" xr3:uid="{94AC0CF1-A181-41A1-B363-A94E1808825C}" name="Valinnat"/>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5FE34A-676D-40F6-AB0A-28341AEA9257}" name="Taulukko6" displayName="Taulukko6" ref="A35:H42" totalsRowCount="1" headerRowDxfId="15" dataDxfId="14">
  <autoFilter ref="A35:H41" xr:uid="{E8214466-69C7-490E-AD41-F36186A0CA51}"/>
  <tableColumns count="8">
    <tableColumn id="1" xr3:uid="{90E6AE6C-92B3-4EDF-9BB9-49566E38EC44}" name="Kemikaali tai prosessi" totalsRowLabel="Suurin" dataDxfId="13" totalsRowDxfId="5"/>
    <tableColumn id="2" xr3:uid="{485037D2-0481-4F68-B99B-A89320CEBEE8}" name="Onnettomuuskenaarion lyhyt kuvaus" dataDxfId="12"/>
    <tableColumn id="3" xr3:uid="{E25E0588-D332-469F-87EF-35A0529D1AEB}" name="Lähtötiedot" dataDxfId="11"/>
    <tableColumn id="4" xr3:uid="{A5CE3EF1-EB4E-4A0E-9CEE-F450FCD8F113}" name="Räjähdyksen painevaikutus_x000a_(15 kPa)" totalsRowFunction="custom" dataDxfId="10" totalsRowDxfId="4">
      <totalsRowFormula>MAX(Taul2!K9:K18)</totalsRowFormula>
    </tableColumn>
    <tableColumn id="5" xr3:uid="{7BF8BB73-6B15-4A6E-AA32-C273DD90B457}" name="Tulipalon lämpö-säteilyvaikutus _x000a_(5 kW/m2)" totalsRowFunction="custom" dataDxfId="9" totalsRowDxfId="3">
      <totalsRowFormula>MAX(Taul2!L9:L18)</totalsRowFormula>
    </tableColumn>
    <tableColumn id="6" xr3:uid="{F2F1FC53-2946-41D9-9641-B52247058CB4}" name="Terveys-vaikutus_x000a_(AEGL-3 tai ERPG-3)" totalsRowFunction="custom" dataDxfId="8" totalsRowDxfId="2">
      <totalsRowFormula>MAX(Taul2!M9:M18)</totalsRowFormula>
    </tableColumn>
    <tableColumn id="7" xr3:uid="{7041BF21-CB43-4964-B7F0-EAC6558EFA22}" name="Ympäristövaikutus" totalsRowFunction="custom" dataDxfId="7" totalsRowDxfId="1">
      <totalsRowFormula>MAX(Taul2!N9:N18)</totalsRowFormula>
    </tableColumn>
    <tableColumn id="8" xr3:uid="{25C05684-0088-4504-ACF5-67F918172D4B}" name="Tekninen varautuminen (esim. 1, 5, 8, 10)" dataDxfId="6" totalsRowDxfId="0"/>
  </tableColumns>
  <tableStyleInfo name="Taulukkotyyli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EDBD7C-94B4-455F-9A59-4EDD76679162}" name="Taulukko1" displayName="Taulukko1" ref="T1:T6" totalsRowShown="0">
  <autoFilter ref="T1:T6" xr:uid="{719AC8BC-96C1-40DE-8684-8DE879B1B139}"/>
  <tableColumns count="1">
    <tableColumn id="1" xr3:uid="{346A883A-D1CD-4D4F-8CA5-6DCB60F51540}" name="Henkilömäärä"/>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8C227A-AFE5-44FC-91DA-359799698CFE}" name="Taulukko3" displayName="Taulukko3" ref="V1:V5" totalsRowShown="0">
  <autoFilter ref="V1:V5" xr:uid="{C960B870-F3C5-40FD-8BC2-B4F6D7898818}"/>
  <tableColumns count="1">
    <tableColumn id="1" xr3:uid="{13D89EB2-49A5-47EB-A200-6DA97F694BD0}" name="Asukasmäärä"/>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752509-3E97-4C29-9372-0760540F9C70}" name="Taulukko4" displayName="Taulukko4" ref="X1:X4" totalsRowShown="0">
  <autoFilter ref="X1:X4" xr:uid="{5FE0E3AB-9503-47F3-80EC-0B28D507DA5B}"/>
  <tableColumns count="1">
    <tableColumn id="1" xr3:uid="{45D459D2-2CE7-493E-B856-6C4B0612AE1E}" name="Herkät kohtee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5028C38-F09D-4ED1-B3D1-E030A791549F}" name="Taulukko7" displayName="Taulukko7" ref="Z1:Z5" totalsRowShown="0">
  <autoFilter ref="Z1:Z5" xr:uid="{28C851ED-098A-406B-AAE8-A7528D0E2EF2}"/>
  <tableColumns count="1">
    <tableColumn id="1" xr3:uid="{D6BE8693-1ABE-4F66-8B23-6C752E7DD70C}" name="Teollisuu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49AF05D-EE51-45C5-9369-D8498ED1E5F5}" name="Taulukko8" displayName="Taulukko8" ref="AB1:AB4" totalsRowShown="0">
  <autoFilter ref="AB1:AB4" xr:uid="{30CD309A-133E-45E2-8535-167F159E0347}"/>
  <tableColumns count="1">
    <tableColumn id="1" xr3:uid="{B2247701-8011-4290-B6DE-FEEC02C45849}" name="Yhdyskunnan kannalta kriittise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58FB85A-0F25-4B3F-BAFD-5561C34791D9}" name="Taulukko9" displayName="Taulukko9" ref="AD1:AD5" totalsRowShown="0">
  <autoFilter ref="AD1:AD5" xr:uid="{17D09B76-3324-4EE6-ACDA-7C95AE3FC465}"/>
  <tableColumns count="1">
    <tableColumn id="1" xr3:uid="{8342DAC6-E675-49A1-9E06-6DEE0947463D}" name="Pohjaves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2DAE65B-DD53-4E4D-9CFA-2013762613CE}" name="Taulukko10" displayName="Taulukko10" ref="AF1:AF4" totalsRowShown="0">
  <autoFilter ref="AF1:AF4" xr:uid="{65D16299-8737-4219-B779-2686E37D7B70}"/>
  <tableColumns count="1">
    <tableColumn id="1" xr3:uid="{821AE617-D176-4CEE-8C78-3E6D04604963}" name="Luonnonsuojelualueet"/>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46EB2BF-2059-43CD-9390-C9CEAFF08570}" name="Taulukko11" displayName="Taulukko11" ref="AH1:AI4" totalsRowShown="0">
  <autoFilter ref="AH1:AI4" xr:uid="{777E7A77-68D7-4433-8F21-A0B203A2FF86}"/>
  <tableColumns count="2">
    <tableColumn id="1" xr3:uid="{1A272525-9471-49A1-AFC9-8CB3F3D13DC7}" name="Vesistöt"/>
    <tableColumn id="2" xr3:uid="{B71C5326-7F17-4413-819C-2D322E8B2A97}" name="Sarake1"/>
  </tableColumns>
  <tableStyleInfo name="TableStyleMedium2" showFirstColumn="0" showLastColumn="0" showRowStripes="1" showColumnStripes="0"/>
</table>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40A0-B027-4BEB-A206-7ABA943AED04}">
  <dimension ref="A1:AP18"/>
  <sheetViews>
    <sheetView workbookViewId="0">
      <selection activeCell="B2" sqref="B2"/>
    </sheetView>
  </sheetViews>
  <sheetFormatPr defaultRowHeight="15" x14ac:dyDescent="0.25"/>
  <cols>
    <col min="1" max="1" width="18.85546875" customWidth="1"/>
    <col min="11" max="13" width="11" bestFit="1" customWidth="1"/>
    <col min="16" max="16" width="11" bestFit="1" customWidth="1"/>
    <col min="18" max="19" width="11" bestFit="1" customWidth="1"/>
    <col min="20" max="20" width="14.5703125" customWidth="1"/>
    <col min="22" max="22" width="14.140625" customWidth="1"/>
    <col min="23" max="23" width="11" bestFit="1" customWidth="1"/>
    <col min="24" max="24" width="15.42578125" customWidth="1"/>
    <col min="26" max="26" width="11.140625" customWidth="1"/>
    <col min="28" max="28" width="29.42578125" customWidth="1"/>
    <col min="30" max="30" width="11" customWidth="1"/>
    <col min="32" max="32" width="21.85546875" customWidth="1"/>
    <col min="34" max="34" width="9.5703125" customWidth="1"/>
    <col min="37" max="37" width="9.85546875" customWidth="1"/>
  </cols>
  <sheetData>
    <row r="1" spans="1:42" x14ac:dyDescent="0.25">
      <c r="A1" t="s">
        <v>1</v>
      </c>
      <c r="B1" t="s">
        <v>6</v>
      </c>
      <c r="C1" t="s">
        <v>14</v>
      </c>
      <c r="D1" t="s">
        <v>5</v>
      </c>
      <c r="E1" t="s">
        <v>15</v>
      </c>
      <c r="F1" t="s">
        <v>17</v>
      </c>
      <c r="G1" t="s">
        <v>18</v>
      </c>
      <c r="H1" t="s">
        <v>19</v>
      </c>
      <c r="K1" t="s">
        <v>76</v>
      </c>
      <c r="L1">
        <v>0</v>
      </c>
      <c r="M1" t="s">
        <v>76</v>
      </c>
      <c r="N1">
        <v>0</v>
      </c>
      <c r="O1" t="s">
        <v>76</v>
      </c>
      <c r="P1">
        <v>0</v>
      </c>
      <c r="Q1" t="s">
        <v>76</v>
      </c>
      <c r="R1">
        <v>0</v>
      </c>
      <c r="T1" t="s">
        <v>22</v>
      </c>
      <c r="V1" t="s">
        <v>31</v>
      </c>
      <c r="X1" t="s">
        <v>34</v>
      </c>
      <c r="Z1" t="s">
        <v>38</v>
      </c>
      <c r="AB1" t="s">
        <v>41</v>
      </c>
      <c r="AD1" t="s">
        <v>48</v>
      </c>
      <c r="AF1" t="s">
        <v>52</v>
      </c>
      <c r="AH1" t="s">
        <v>53</v>
      </c>
      <c r="AI1" t="s">
        <v>5</v>
      </c>
      <c r="AK1" t="s">
        <v>56</v>
      </c>
      <c r="AN1" s="42" t="s">
        <v>146</v>
      </c>
    </row>
    <row r="2" spans="1:42" x14ac:dyDescent="0.25">
      <c r="A2" t="s">
        <v>4</v>
      </c>
      <c r="B2">
        <v>0.2</v>
      </c>
      <c r="C2" t="s">
        <v>11</v>
      </c>
      <c r="D2">
        <v>1</v>
      </c>
      <c r="E2" s="4" t="s">
        <v>75</v>
      </c>
      <c r="F2" t="s">
        <v>75</v>
      </c>
      <c r="G2" t="s">
        <v>75</v>
      </c>
      <c r="H2" t="s">
        <v>100</v>
      </c>
      <c r="K2" s="5" t="s">
        <v>75</v>
      </c>
      <c r="L2" s="8">
        <v>1</v>
      </c>
      <c r="M2" t="s">
        <v>75</v>
      </c>
      <c r="N2" s="8">
        <v>1</v>
      </c>
      <c r="O2" s="6" t="s">
        <v>75</v>
      </c>
      <c r="P2" s="8">
        <v>1</v>
      </c>
      <c r="Q2" s="6" t="s">
        <v>100</v>
      </c>
      <c r="R2" s="8">
        <v>2</v>
      </c>
      <c r="T2" t="s">
        <v>23</v>
      </c>
      <c r="U2">
        <v>4</v>
      </c>
      <c r="V2" t="s">
        <v>28</v>
      </c>
      <c r="W2">
        <v>3</v>
      </c>
      <c r="X2" t="s">
        <v>32</v>
      </c>
      <c r="Y2">
        <v>2</v>
      </c>
      <c r="Z2" t="s">
        <v>37</v>
      </c>
      <c r="AA2">
        <v>3</v>
      </c>
      <c r="AB2" t="s">
        <v>39</v>
      </c>
      <c r="AC2">
        <v>1</v>
      </c>
      <c r="AD2" t="s">
        <v>45</v>
      </c>
      <c r="AE2">
        <v>4</v>
      </c>
      <c r="AF2" t="s">
        <v>50</v>
      </c>
      <c r="AG2">
        <v>2</v>
      </c>
      <c r="AH2" t="s">
        <v>97</v>
      </c>
      <c r="AI2">
        <v>2</v>
      </c>
      <c r="AK2" t="s">
        <v>57</v>
      </c>
      <c r="AN2" s="43">
        <v>1</v>
      </c>
      <c r="AP2" s="45" t="s">
        <v>149</v>
      </c>
    </row>
    <row r="3" spans="1:42" x14ac:dyDescent="0.25">
      <c r="A3" t="s">
        <v>3</v>
      </c>
      <c r="B3">
        <v>0.3</v>
      </c>
      <c r="C3" t="s">
        <v>12</v>
      </c>
      <c r="D3">
        <v>2</v>
      </c>
      <c r="E3" s="4" t="s">
        <v>83</v>
      </c>
      <c r="F3" t="s">
        <v>80</v>
      </c>
      <c r="G3" t="s">
        <v>77</v>
      </c>
      <c r="H3" t="s">
        <v>101</v>
      </c>
      <c r="K3" s="5" t="s">
        <v>83</v>
      </c>
      <c r="L3" s="6">
        <v>2</v>
      </c>
      <c r="M3" t="s">
        <v>80</v>
      </c>
      <c r="N3" s="6">
        <v>2</v>
      </c>
      <c r="O3" s="7" t="s">
        <v>77</v>
      </c>
      <c r="P3" s="6">
        <v>2</v>
      </c>
      <c r="Q3" s="7" t="s">
        <v>101</v>
      </c>
      <c r="R3" s="6">
        <v>4</v>
      </c>
      <c r="T3" t="s">
        <v>24</v>
      </c>
      <c r="U3">
        <v>3</v>
      </c>
      <c r="V3" t="s">
        <v>29</v>
      </c>
      <c r="W3">
        <v>2</v>
      </c>
      <c r="X3" t="s">
        <v>33</v>
      </c>
      <c r="Y3">
        <v>1</v>
      </c>
      <c r="Z3" t="s">
        <v>67</v>
      </c>
      <c r="AA3">
        <v>1</v>
      </c>
      <c r="AB3" t="s">
        <v>40</v>
      </c>
      <c r="AC3">
        <v>0</v>
      </c>
      <c r="AD3" t="s">
        <v>46</v>
      </c>
      <c r="AE3">
        <v>2</v>
      </c>
      <c r="AF3" t="s">
        <v>51</v>
      </c>
      <c r="AG3">
        <v>0</v>
      </c>
      <c r="AH3" t="s">
        <v>99</v>
      </c>
      <c r="AI3">
        <v>1</v>
      </c>
      <c r="AK3" t="s">
        <v>58</v>
      </c>
      <c r="AN3" s="44">
        <v>2</v>
      </c>
      <c r="AP3" s="45" t="s">
        <v>150</v>
      </c>
    </row>
    <row r="4" spans="1:42" x14ac:dyDescent="0.25">
      <c r="A4" t="s">
        <v>2</v>
      </c>
      <c r="B4">
        <v>0.5</v>
      </c>
      <c r="C4" t="s">
        <v>57</v>
      </c>
      <c r="D4">
        <v>3</v>
      </c>
      <c r="E4" s="4" t="s">
        <v>84</v>
      </c>
      <c r="F4" t="s">
        <v>81</v>
      </c>
      <c r="G4" t="s">
        <v>78</v>
      </c>
      <c r="H4" t="s">
        <v>102</v>
      </c>
      <c r="K4" s="5" t="s">
        <v>84</v>
      </c>
      <c r="L4" s="6">
        <v>3</v>
      </c>
      <c r="M4" t="s">
        <v>81</v>
      </c>
      <c r="N4" s="6">
        <v>3</v>
      </c>
      <c r="O4" s="6" t="s">
        <v>78</v>
      </c>
      <c r="P4" s="6">
        <v>3</v>
      </c>
      <c r="Q4" s="6" t="s">
        <v>102</v>
      </c>
      <c r="R4" s="6">
        <v>6</v>
      </c>
      <c r="T4" t="s">
        <v>25</v>
      </c>
      <c r="U4">
        <v>2</v>
      </c>
      <c r="V4" t="s">
        <v>30</v>
      </c>
      <c r="W4">
        <v>1</v>
      </c>
      <c r="X4" t="s">
        <v>57</v>
      </c>
      <c r="Z4" t="s">
        <v>66</v>
      </c>
      <c r="AA4">
        <v>0</v>
      </c>
      <c r="AB4" s="14" t="s">
        <v>57</v>
      </c>
      <c r="AD4" t="s">
        <v>47</v>
      </c>
      <c r="AE4">
        <v>0</v>
      </c>
      <c r="AF4" t="s">
        <v>57</v>
      </c>
      <c r="AH4" t="s">
        <v>57</v>
      </c>
      <c r="AK4" t="s">
        <v>33</v>
      </c>
      <c r="AN4" s="43">
        <v>3</v>
      </c>
      <c r="AP4" s="45" t="s">
        <v>151</v>
      </c>
    </row>
    <row r="5" spans="1:42" x14ac:dyDescent="0.25">
      <c r="A5" t="s">
        <v>57</v>
      </c>
      <c r="B5">
        <v>1</v>
      </c>
      <c r="D5">
        <v>4</v>
      </c>
      <c r="E5" s="4" t="s">
        <v>85</v>
      </c>
      <c r="F5" t="s">
        <v>82</v>
      </c>
      <c r="G5" t="s">
        <v>79</v>
      </c>
      <c r="H5" t="s">
        <v>103</v>
      </c>
      <c r="K5" s="5" t="s">
        <v>85</v>
      </c>
      <c r="L5" s="6">
        <v>4</v>
      </c>
      <c r="M5" t="s">
        <v>82</v>
      </c>
      <c r="N5" s="6">
        <v>4</v>
      </c>
      <c r="O5" s="7" t="s">
        <v>79</v>
      </c>
      <c r="P5" s="6">
        <v>4</v>
      </c>
      <c r="Q5" s="7" t="s">
        <v>103</v>
      </c>
      <c r="R5" s="6">
        <v>8</v>
      </c>
      <c r="T5" t="s">
        <v>26</v>
      </c>
      <c r="U5">
        <v>1</v>
      </c>
      <c r="V5" t="s">
        <v>57</v>
      </c>
      <c r="Z5" t="s">
        <v>57</v>
      </c>
      <c r="AD5" t="s">
        <v>57</v>
      </c>
      <c r="AP5" s="45" t="s">
        <v>147</v>
      </c>
    </row>
    <row r="6" spans="1:42" x14ac:dyDescent="0.25">
      <c r="B6">
        <v>1.5</v>
      </c>
      <c r="E6" t="s">
        <v>76</v>
      </c>
      <c r="F6" t="s">
        <v>76</v>
      </c>
      <c r="G6" t="s">
        <v>76</v>
      </c>
      <c r="H6" t="s">
        <v>76</v>
      </c>
      <c r="K6" s="9" t="s">
        <v>57</v>
      </c>
      <c r="M6" t="s">
        <v>57</v>
      </c>
      <c r="O6" s="19" t="s">
        <v>57</v>
      </c>
      <c r="Q6" s="19" t="s">
        <v>57</v>
      </c>
      <c r="T6" t="s">
        <v>57</v>
      </c>
    </row>
    <row r="7" spans="1:42" x14ac:dyDescent="0.25">
      <c r="B7">
        <v>2</v>
      </c>
      <c r="E7" t="s">
        <v>57</v>
      </c>
      <c r="F7" t="s">
        <v>57</v>
      </c>
      <c r="G7" t="s">
        <v>57</v>
      </c>
      <c r="H7" t="s">
        <v>57</v>
      </c>
    </row>
    <row r="8" spans="1:42" x14ac:dyDescent="0.25">
      <c r="B8" t="s">
        <v>57</v>
      </c>
      <c r="K8" s="9" t="s">
        <v>15</v>
      </c>
      <c r="L8" t="s">
        <v>17</v>
      </c>
      <c r="M8" t="s">
        <v>18</v>
      </c>
      <c r="N8" t="s">
        <v>19</v>
      </c>
      <c r="P8" t="s">
        <v>22</v>
      </c>
      <c r="Q8" t="s">
        <v>31</v>
      </c>
      <c r="R8" t="s">
        <v>35</v>
      </c>
      <c r="S8" t="s">
        <v>38</v>
      </c>
      <c r="T8" t="s">
        <v>42</v>
      </c>
      <c r="U8" t="s">
        <v>48</v>
      </c>
      <c r="V8" t="s">
        <v>52</v>
      </c>
      <c r="W8" t="s">
        <v>53</v>
      </c>
    </row>
    <row r="9" spans="1:42" x14ac:dyDescent="0.25">
      <c r="K9" s="3">
        <f>VLOOKUP(Riskilukulaskelma!D36,Taul2!$K$1:$L$6,2,FALSE)</f>
        <v>0</v>
      </c>
      <c r="L9" s="3">
        <f>VLOOKUP(Riskilukulaskelma!E36,Taul2!$M$1:$N$6,2,FALSE)</f>
        <v>0</v>
      </c>
      <c r="M9" s="3">
        <f>VLOOKUP(Riskilukulaskelma!F36,Taul2!$O$1:$P$6,2,FALSE)</f>
        <v>0</v>
      </c>
      <c r="N9" s="3">
        <f>VLOOKUP(Riskilukulaskelma!G36,Taul2!$Q$1:$R$6,2,FALSE)</f>
        <v>0</v>
      </c>
      <c r="P9" s="3">
        <f>VLOOKUP(Riskilukulaskelma!B48,Taul2!$T$2:$U$6,2,FALSE)</f>
        <v>0</v>
      </c>
      <c r="Q9" s="3">
        <f>VLOOKUP(Riskilukulaskelma!B49,Taul2!$V$2:$W$5,2,FALSE)</f>
        <v>0</v>
      </c>
      <c r="R9" s="3">
        <f>VLOOKUP(Riskilukulaskelma!B50,Taul2!$X$2:$Y$5,2,FALSE)</f>
        <v>0</v>
      </c>
      <c r="S9" s="3">
        <f>VLOOKUP(Riskilukulaskelma!B51,Taul2!$Z$2:$AA$5,2,FALSE)</f>
        <v>0</v>
      </c>
      <c r="T9" s="3">
        <f>VLOOKUP(Riskilukulaskelma!B52,Taul2!$AB$2:$AC$5,2,FALSE)</f>
        <v>0</v>
      </c>
      <c r="U9" s="3">
        <f>VLOOKUP(Riskilukulaskelma!B53,Taul2!$AD$2:$AE$5,2,FALSE)</f>
        <v>0</v>
      </c>
      <c r="V9" s="3">
        <f>VLOOKUP(Riskilukulaskelma!B54,Taul2!$AF$2:$AG$5,2,FALSE)</f>
        <v>0</v>
      </c>
      <c r="W9" s="3">
        <f>VLOOKUP(Riskilukulaskelma!B55,Taul2!$AH$2:$AI$4,2,FALSE)</f>
        <v>0</v>
      </c>
    </row>
    <row r="10" spans="1:42" x14ac:dyDescent="0.25">
      <c r="K10" s="3">
        <f>VLOOKUP(Riskilukulaskelma!D37,Taul2!$K$1:$L$6,2,FALSE)</f>
        <v>0</v>
      </c>
      <c r="L10" s="3">
        <f>VLOOKUP(Riskilukulaskelma!E37,Taul2!$M$1:$N$6,2,FALSE)</f>
        <v>0</v>
      </c>
      <c r="M10" s="3">
        <f>VLOOKUP(Riskilukulaskelma!F37,Taul2!$O$1:$P$6,2,FALSE)</f>
        <v>0</v>
      </c>
      <c r="N10" s="3">
        <f>VLOOKUP(Riskilukulaskelma!G37,Taul2!$Q$1:$R$6,2,FALSE)</f>
        <v>0</v>
      </c>
      <c r="AG10" t="s">
        <v>98</v>
      </c>
    </row>
    <row r="11" spans="1:42" x14ac:dyDescent="0.25">
      <c r="K11" s="3">
        <f>VLOOKUP(Riskilukulaskelma!D38,Taul2!$K$1:$L$6,2,FALSE)</f>
        <v>0</v>
      </c>
      <c r="L11" s="3">
        <f>VLOOKUP(Riskilukulaskelma!E38,Taul2!$M$1:$N$6,2,FALSE)</f>
        <v>0</v>
      </c>
      <c r="M11" s="3">
        <f>VLOOKUP(Riskilukulaskelma!F38,Taul2!$O$1:$P$6,2,FALSE)</f>
        <v>0</v>
      </c>
      <c r="N11" s="3">
        <f>VLOOKUP(Riskilukulaskelma!G38,Taul2!$Q$1:$R$6,2,FALSE)</f>
        <v>0</v>
      </c>
    </row>
    <row r="12" spans="1:42" x14ac:dyDescent="0.25">
      <c r="K12" s="3">
        <f>VLOOKUP(Riskilukulaskelma!D39,Taul2!$K$1:$L$6,2,FALSE)</f>
        <v>0</v>
      </c>
      <c r="L12" s="3">
        <f>VLOOKUP(Riskilukulaskelma!E39,Taul2!$M$1:$N$6,2,FALSE)</f>
        <v>0</v>
      </c>
      <c r="M12" s="3">
        <f>VLOOKUP(Riskilukulaskelma!F39,Taul2!$O$1:$P$6,2,FALSE)</f>
        <v>0</v>
      </c>
      <c r="N12" s="3">
        <f>VLOOKUP(Riskilukulaskelma!G39,Taul2!$Q$1:$R$6,2,FALSE)</f>
        <v>0</v>
      </c>
    </row>
    <row r="13" spans="1:42" x14ac:dyDescent="0.25">
      <c r="K13" s="3">
        <f>VLOOKUP(Riskilukulaskelma!D40,Taul2!$K$1:$L$6,2,FALSE)</f>
        <v>0</v>
      </c>
      <c r="L13" s="3">
        <f>VLOOKUP(Riskilukulaskelma!E40,Taul2!$M$1:$N$6,2,FALSE)</f>
        <v>0</v>
      </c>
      <c r="M13" s="3">
        <f>VLOOKUP(Riskilukulaskelma!F40,Taul2!$O$1:$P$6,2,FALSE)</f>
        <v>0</v>
      </c>
      <c r="N13" s="3">
        <f>VLOOKUP(Riskilukulaskelma!G40,Taul2!$Q$1:$R$6,2,FALSE)</f>
        <v>0</v>
      </c>
    </row>
    <row r="14" spans="1:42" x14ac:dyDescent="0.25">
      <c r="K14" s="3">
        <f>VLOOKUP(Riskilukulaskelma!D41,Taul2!$K$1:$L$6,2,FALSE)</f>
        <v>0</v>
      </c>
      <c r="L14" s="3">
        <f>VLOOKUP(Riskilukulaskelma!E41,Taul2!$M$1:$N$6,2,FALSE)</f>
        <v>0</v>
      </c>
      <c r="M14" s="3">
        <f>VLOOKUP(Riskilukulaskelma!F41,Taul2!$O$1:$P$6,2,FALSE)</f>
        <v>0</v>
      </c>
      <c r="N14" s="3">
        <f>VLOOKUP(Riskilukulaskelma!G41,Taul2!$Q$1:$R$6,2,FALSE)</f>
        <v>0</v>
      </c>
    </row>
    <row r="15" spans="1:42" x14ac:dyDescent="0.25">
      <c r="K15" s="3"/>
      <c r="L15" s="3"/>
      <c r="M15" s="3"/>
      <c r="N15" s="3"/>
    </row>
    <row r="16" spans="1:42" x14ac:dyDescent="0.25">
      <c r="K16" s="3"/>
      <c r="L16" s="3"/>
      <c r="M16" s="3"/>
      <c r="N16" s="3"/>
    </row>
    <row r="17" spans="11:14" x14ac:dyDescent="0.25">
      <c r="K17" s="3"/>
      <c r="L17" s="3"/>
      <c r="M17" s="3"/>
      <c r="N17" s="3"/>
    </row>
    <row r="18" spans="11:14" x14ac:dyDescent="0.25">
      <c r="K18" s="3"/>
      <c r="L18" s="3"/>
      <c r="M18" s="3"/>
      <c r="N18" s="3"/>
    </row>
  </sheetData>
  <phoneticPr fontId="2" type="noConversion"/>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7FF8-1C1E-46C3-80FB-7F4504B494EB}">
  <sheetPr codeName="Taul1"/>
  <dimension ref="A1:H72"/>
  <sheetViews>
    <sheetView showGridLines="0" tabSelected="1" showWhiteSpace="0" view="pageLayout" topLeftCell="A41" zoomScaleNormal="100" workbookViewId="0">
      <selection activeCell="B49" sqref="B49"/>
    </sheetView>
  </sheetViews>
  <sheetFormatPr defaultRowHeight="15" x14ac:dyDescent="0.25"/>
  <cols>
    <col min="1" max="1" width="32.140625" customWidth="1"/>
    <col min="2" max="2" width="27.85546875" customWidth="1"/>
    <col min="3" max="3" width="10.5703125" customWidth="1"/>
    <col min="4" max="4" width="16.5703125" customWidth="1"/>
    <col min="5" max="5" width="12.28515625" style="3" customWidth="1"/>
    <col min="6" max="6" width="10.42578125" customWidth="1"/>
    <col min="7" max="7" width="18.42578125" customWidth="1"/>
    <col min="8" max="8" width="14.42578125" customWidth="1"/>
  </cols>
  <sheetData>
    <row r="1" spans="1:4" ht="40.35" customHeight="1" x14ac:dyDescent="0.25">
      <c r="A1" s="18" t="s">
        <v>95</v>
      </c>
    </row>
    <row r="2" spans="1:4" x14ac:dyDescent="0.25">
      <c r="A2" s="1" t="s">
        <v>0</v>
      </c>
      <c r="B2" s="20"/>
    </row>
    <row r="3" spans="1:4" x14ac:dyDescent="0.25">
      <c r="A3" s="1"/>
      <c r="B3" s="16"/>
    </row>
    <row r="4" spans="1:4" x14ac:dyDescent="0.25">
      <c r="A4" s="1" t="s">
        <v>92</v>
      </c>
      <c r="B4" s="20"/>
    </row>
    <row r="5" spans="1:4" x14ac:dyDescent="0.25">
      <c r="A5" s="1"/>
      <c r="B5" s="16"/>
    </row>
    <row r="6" spans="1:4" x14ac:dyDescent="0.25">
      <c r="A6" s="1" t="s">
        <v>1</v>
      </c>
      <c r="B6" s="20" t="s">
        <v>57</v>
      </c>
    </row>
    <row r="7" spans="1:4" x14ac:dyDescent="0.25">
      <c r="A7" s="1"/>
      <c r="B7" s="16"/>
    </row>
    <row r="8" spans="1:4" x14ac:dyDescent="0.25">
      <c r="A8" s="1" t="s">
        <v>16</v>
      </c>
      <c r="B8" s="20" t="s">
        <v>57</v>
      </c>
      <c r="D8" s="10"/>
    </row>
    <row r="9" spans="1:4" x14ac:dyDescent="0.25">
      <c r="B9" s="16"/>
    </row>
    <row r="10" spans="1:4" x14ac:dyDescent="0.25">
      <c r="A10" s="1" t="s">
        <v>7</v>
      </c>
      <c r="B10" s="21"/>
    </row>
    <row r="12" spans="1:4" x14ac:dyDescent="0.25">
      <c r="A12" s="1" t="s">
        <v>74</v>
      </c>
      <c r="B12" s="22"/>
    </row>
    <row r="14" spans="1:4" x14ac:dyDescent="0.25">
      <c r="A14" s="1"/>
    </row>
    <row r="15" spans="1:4" ht="75.599999999999994" customHeight="1" x14ac:dyDescent="0.25">
      <c r="A15" s="50" t="s">
        <v>91</v>
      </c>
      <c r="B15" s="50"/>
    </row>
    <row r="16" spans="1:4" x14ac:dyDescent="0.25">
      <c r="A16" s="2" t="s">
        <v>54</v>
      </c>
      <c r="B16" s="22" t="s">
        <v>57</v>
      </c>
    </row>
    <row r="17" spans="1:2" x14ac:dyDescent="0.25">
      <c r="A17" s="2" t="s">
        <v>8</v>
      </c>
      <c r="B17" s="23" t="s">
        <v>57</v>
      </c>
    </row>
    <row r="18" spans="1:2" x14ac:dyDescent="0.25">
      <c r="A18" s="2" t="s">
        <v>10</v>
      </c>
      <c r="B18" s="23" t="s">
        <v>57</v>
      </c>
    </row>
    <row r="19" spans="1:2" x14ac:dyDescent="0.25">
      <c r="A19" s="2" t="s">
        <v>9</v>
      </c>
      <c r="B19" s="23" t="s">
        <v>57</v>
      </c>
    </row>
    <row r="20" spans="1:2" x14ac:dyDescent="0.25">
      <c r="A20" s="2" t="s">
        <v>55</v>
      </c>
      <c r="B20" s="22" t="s">
        <v>57</v>
      </c>
    </row>
    <row r="22" spans="1:2" x14ac:dyDescent="0.25">
      <c r="A22" s="2" t="s">
        <v>59</v>
      </c>
      <c r="B22" s="61"/>
    </row>
    <row r="23" spans="1:2" x14ac:dyDescent="0.25">
      <c r="B23" s="61"/>
    </row>
    <row r="24" spans="1:2" x14ac:dyDescent="0.25">
      <c r="B24" s="61"/>
    </row>
    <row r="25" spans="1:2" x14ac:dyDescent="0.25">
      <c r="B25" s="62"/>
    </row>
    <row r="27" spans="1:2" ht="12.6" customHeight="1" x14ac:dyDescent="0.25"/>
    <row r="28" spans="1:2" ht="3.6" hidden="1" customHeight="1" x14ac:dyDescent="0.25"/>
    <row r="29" spans="1:2" ht="0.95" hidden="1" customHeight="1" x14ac:dyDescent="0.25"/>
    <row r="30" spans="1:2" ht="5.0999999999999996" hidden="1" customHeight="1" x14ac:dyDescent="0.25"/>
    <row r="31" spans="1:2" ht="2.1" hidden="1" customHeight="1" x14ac:dyDescent="0.25"/>
    <row r="32" spans="1:2" ht="1.5" hidden="1" customHeight="1" x14ac:dyDescent="0.25"/>
    <row r="33" spans="1:8" ht="4.3499999999999996" customHeight="1" x14ac:dyDescent="0.25"/>
    <row r="34" spans="1:8" ht="84.75" customHeight="1" x14ac:dyDescent="0.25">
      <c r="A34" s="53" t="s">
        <v>108</v>
      </c>
      <c r="B34" s="53"/>
      <c r="C34" s="53"/>
      <c r="D34" s="53"/>
      <c r="E34" s="54" t="s">
        <v>137</v>
      </c>
      <c r="F34" s="54"/>
      <c r="G34" s="54"/>
      <c r="H34" s="54"/>
    </row>
    <row r="35" spans="1:8" ht="55.5" customHeight="1" x14ac:dyDescent="0.25">
      <c r="A35" s="29" t="s">
        <v>13</v>
      </c>
      <c r="B35" s="29" t="s">
        <v>60</v>
      </c>
      <c r="C35" s="29" t="s">
        <v>14</v>
      </c>
      <c r="D35" s="29" t="s">
        <v>61</v>
      </c>
      <c r="E35" s="29" t="s">
        <v>106</v>
      </c>
      <c r="F35" s="29" t="s">
        <v>62</v>
      </c>
      <c r="G35" s="29" t="s">
        <v>96</v>
      </c>
      <c r="H35" s="29" t="s">
        <v>107</v>
      </c>
    </row>
    <row r="36" spans="1:8" ht="50.45" customHeight="1" x14ac:dyDescent="0.25">
      <c r="A36" s="27"/>
      <c r="B36" s="28"/>
      <c r="C36" s="28" t="s">
        <v>57</v>
      </c>
      <c r="D36" s="28" t="s">
        <v>57</v>
      </c>
      <c r="E36" s="28" t="s">
        <v>57</v>
      </c>
      <c r="F36" s="28" t="s">
        <v>57</v>
      </c>
      <c r="G36" s="28" t="s">
        <v>57</v>
      </c>
      <c r="H36" s="30"/>
    </row>
    <row r="37" spans="1:8" ht="50.45" customHeight="1" x14ac:dyDescent="0.25">
      <c r="A37" s="27"/>
      <c r="B37" s="28"/>
      <c r="C37" s="28" t="s">
        <v>57</v>
      </c>
      <c r="D37" s="28" t="s">
        <v>57</v>
      </c>
      <c r="E37" s="28" t="s">
        <v>57</v>
      </c>
      <c r="F37" s="28" t="s">
        <v>57</v>
      </c>
      <c r="G37" s="28" t="s">
        <v>57</v>
      </c>
      <c r="H37" s="30"/>
    </row>
    <row r="38" spans="1:8" ht="50.45" customHeight="1" x14ac:dyDescent="0.25">
      <c r="A38" s="27"/>
      <c r="B38" s="28"/>
      <c r="C38" s="28" t="s">
        <v>57</v>
      </c>
      <c r="D38" s="28" t="s">
        <v>57</v>
      </c>
      <c r="E38" s="28" t="s">
        <v>57</v>
      </c>
      <c r="F38" s="28" t="s">
        <v>57</v>
      </c>
      <c r="G38" s="28" t="s">
        <v>57</v>
      </c>
      <c r="H38" s="30"/>
    </row>
    <row r="39" spans="1:8" ht="50.45" customHeight="1" x14ac:dyDescent="0.25">
      <c r="A39" s="27"/>
      <c r="B39" s="28"/>
      <c r="C39" s="28" t="s">
        <v>57</v>
      </c>
      <c r="D39" s="28" t="s">
        <v>57</v>
      </c>
      <c r="E39" s="28" t="s">
        <v>57</v>
      </c>
      <c r="F39" s="28" t="s">
        <v>57</v>
      </c>
      <c r="G39" s="28" t="s">
        <v>57</v>
      </c>
      <c r="H39" s="30"/>
    </row>
    <row r="40" spans="1:8" ht="50.45" customHeight="1" x14ac:dyDescent="0.25">
      <c r="A40" s="27"/>
      <c r="B40" s="28"/>
      <c r="C40" s="28" t="s">
        <v>57</v>
      </c>
      <c r="D40" s="28" t="s">
        <v>57</v>
      </c>
      <c r="E40" s="28" t="s">
        <v>57</v>
      </c>
      <c r="F40" s="28" t="s">
        <v>57</v>
      </c>
      <c r="G40" s="28" t="s">
        <v>57</v>
      </c>
      <c r="H40" s="30"/>
    </row>
    <row r="41" spans="1:8" ht="50.45" customHeight="1" x14ac:dyDescent="0.25">
      <c r="A41" s="27"/>
      <c r="B41" s="28"/>
      <c r="C41" s="28" t="s">
        <v>57</v>
      </c>
      <c r="D41" s="28" t="s">
        <v>57</v>
      </c>
      <c r="E41" s="28" t="s">
        <v>57</v>
      </c>
      <c r="F41" s="28" t="s">
        <v>57</v>
      </c>
      <c r="G41" s="28" t="s">
        <v>57</v>
      </c>
      <c r="H41" s="30"/>
    </row>
    <row r="42" spans="1:8" x14ac:dyDescent="0.25">
      <c r="A42" s="1" t="s">
        <v>20</v>
      </c>
      <c r="D42" s="3">
        <f>MAX(Taul2!K9:K18)</f>
        <v>0</v>
      </c>
      <c r="E42" s="3">
        <f>MAX(Taul2!L9:L18)</f>
        <v>0</v>
      </c>
      <c r="F42" s="3">
        <f>MAX(Taul2!M9:M18)</f>
        <v>0</v>
      </c>
      <c r="G42" s="3">
        <f>MAX(Taul2!N9:N18)</f>
        <v>0</v>
      </c>
      <c r="H42" s="3"/>
    </row>
    <row r="43" spans="1:8" ht="41.45" customHeight="1" x14ac:dyDescent="0.25">
      <c r="A43" s="26" t="s">
        <v>139</v>
      </c>
      <c r="B43" s="3" t="s">
        <v>93</v>
      </c>
      <c r="C43" s="56" t="s">
        <v>94</v>
      </c>
      <c r="D43" s="56"/>
      <c r="E43" s="56"/>
      <c r="F43" s="56"/>
      <c r="G43" s="56"/>
      <c r="H43" s="56"/>
    </row>
    <row r="44" spans="1:8" ht="1.5" customHeight="1" x14ac:dyDescent="0.3">
      <c r="A44" s="11"/>
    </row>
    <row r="45" spans="1:8" ht="9" hidden="1" customHeight="1" x14ac:dyDescent="0.3">
      <c r="A45" s="11"/>
    </row>
    <row r="46" spans="1:8" hidden="1" x14ac:dyDescent="0.25">
      <c r="A46" s="1"/>
    </row>
    <row r="47" spans="1:8" ht="21" x14ac:dyDescent="0.25">
      <c r="A47" s="17" t="s">
        <v>68</v>
      </c>
    </row>
    <row r="48" spans="1:8" ht="60.6" customHeight="1" x14ac:dyDescent="0.25">
      <c r="A48" s="13" t="s">
        <v>73</v>
      </c>
      <c r="B48" s="24" t="s">
        <v>57</v>
      </c>
      <c r="C48" s="51" t="s">
        <v>87</v>
      </c>
      <c r="D48" s="51"/>
      <c r="E48" s="51"/>
      <c r="F48" s="51"/>
      <c r="G48" s="55"/>
      <c r="H48" s="55"/>
    </row>
    <row r="49" spans="1:8" ht="67.7" customHeight="1" x14ac:dyDescent="0.25">
      <c r="A49" s="13" t="s">
        <v>64</v>
      </c>
      <c r="B49" s="24" t="s">
        <v>57</v>
      </c>
      <c r="C49" s="51" t="s">
        <v>65</v>
      </c>
      <c r="D49" s="51"/>
      <c r="E49" s="51"/>
      <c r="F49" s="51"/>
      <c r="G49" s="55"/>
      <c r="H49" s="55"/>
    </row>
    <row r="50" spans="1:8" ht="55.7" customHeight="1" x14ac:dyDescent="0.25">
      <c r="A50" s="13" t="s">
        <v>63</v>
      </c>
      <c r="B50" s="24" t="s">
        <v>57</v>
      </c>
      <c r="C50" s="51" t="s">
        <v>88</v>
      </c>
      <c r="D50" s="52"/>
      <c r="E50" s="52"/>
      <c r="F50" s="52"/>
      <c r="G50" s="49"/>
      <c r="H50" s="49"/>
    </row>
    <row r="51" spans="1:8" ht="72.599999999999994" customHeight="1" x14ac:dyDescent="0.25">
      <c r="A51" s="13" t="s">
        <v>36</v>
      </c>
      <c r="B51" s="25" t="s">
        <v>57</v>
      </c>
      <c r="C51" s="51" t="s">
        <v>89</v>
      </c>
      <c r="D51" s="51"/>
      <c r="E51" s="51"/>
      <c r="F51" s="51"/>
      <c r="G51" s="49"/>
      <c r="H51" s="49"/>
    </row>
    <row r="52" spans="1:8" ht="68.45" customHeight="1" x14ac:dyDescent="0.25">
      <c r="A52" s="13" t="s">
        <v>141</v>
      </c>
      <c r="B52" s="25" t="s">
        <v>57</v>
      </c>
      <c r="C52" s="51" t="s">
        <v>90</v>
      </c>
      <c r="D52" s="51"/>
      <c r="E52" s="51"/>
      <c r="F52" s="51"/>
      <c r="G52" s="49"/>
      <c r="H52" s="49"/>
    </row>
    <row r="53" spans="1:8" ht="34.35" customHeight="1" x14ac:dyDescent="0.25">
      <c r="A53" s="13" t="s">
        <v>44</v>
      </c>
      <c r="B53" s="25" t="s">
        <v>57</v>
      </c>
      <c r="C53" s="51" t="s">
        <v>105</v>
      </c>
      <c r="D53" s="51"/>
      <c r="E53" s="51"/>
      <c r="F53" s="51"/>
      <c r="G53" s="49"/>
      <c r="H53" s="49"/>
    </row>
    <row r="54" spans="1:8" ht="39.75" customHeight="1" x14ac:dyDescent="0.25">
      <c r="A54" s="13" t="s">
        <v>49</v>
      </c>
      <c r="B54" s="25" t="s">
        <v>57</v>
      </c>
      <c r="C54" s="51" t="s">
        <v>69</v>
      </c>
      <c r="D54" s="51"/>
      <c r="E54" s="51"/>
      <c r="F54" s="51"/>
      <c r="G54" s="49"/>
      <c r="H54" s="49"/>
    </row>
    <row r="55" spans="1:8" ht="69.75" customHeight="1" x14ac:dyDescent="0.25">
      <c r="A55" s="13" t="s">
        <v>53</v>
      </c>
      <c r="B55" s="25" t="s">
        <v>57</v>
      </c>
      <c r="C55" s="51" t="s">
        <v>104</v>
      </c>
      <c r="D55" s="51"/>
      <c r="E55" s="51"/>
      <c r="F55" s="51"/>
      <c r="G55" s="49"/>
      <c r="H55" s="49"/>
    </row>
    <row r="59" spans="1:8" ht="18.75" x14ac:dyDescent="0.25">
      <c r="A59" s="15" t="s">
        <v>86</v>
      </c>
    </row>
    <row r="61" spans="1:8" x14ac:dyDescent="0.25">
      <c r="A61" s="38" t="s">
        <v>70</v>
      </c>
      <c r="B61" s="46">
        <f>Taulukko6[[#Totals],[Räjähdyksen painevaikutus
(15 kPa)]]+Taulukko6[[#Totals],[Tulipalon lämpö-säteilyvaikutus 
(5 kW/m2)]]+Taulukko6[[#Totals],[Terveys-vaikutus
(AEGL-3 tai ERPG-3)]]</f>
        <v>0</v>
      </c>
      <c r="C61" s="69" t="s">
        <v>72</v>
      </c>
      <c r="D61" s="70"/>
      <c r="E61" s="70"/>
      <c r="F61" s="70"/>
      <c r="G61" s="71"/>
    </row>
    <row r="62" spans="1:8" x14ac:dyDescent="0.25">
      <c r="A62" s="38" t="s">
        <v>21</v>
      </c>
      <c r="B62" s="46">
        <f>Taulukko6[[#Totals],[Ympäristövaikutus]]</f>
        <v>0</v>
      </c>
      <c r="C62" s="72"/>
      <c r="D62" s="73"/>
      <c r="E62" s="73"/>
      <c r="F62" s="73"/>
      <c r="G62" s="74"/>
    </row>
    <row r="63" spans="1:8" x14ac:dyDescent="0.25">
      <c r="A63" s="39"/>
      <c r="B63" s="46"/>
      <c r="C63" s="66"/>
      <c r="D63" s="67"/>
      <c r="E63" s="67"/>
      <c r="F63" s="67"/>
      <c r="G63" s="68"/>
    </row>
    <row r="64" spans="1:8" ht="28.7" customHeight="1" x14ac:dyDescent="0.25">
      <c r="A64" s="38" t="s">
        <v>27</v>
      </c>
      <c r="B64" s="46">
        <f>B61*Taul2!P9</f>
        <v>0</v>
      </c>
      <c r="C64" s="58" t="s">
        <v>140</v>
      </c>
      <c r="D64" s="59"/>
      <c r="E64" s="59"/>
      <c r="F64" s="59"/>
      <c r="G64" s="60"/>
    </row>
    <row r="65" spans="1:7" s="3" customFormat="1" ht="61.5" customHeight="1" x14ac:dyDescent="0.25">
      <c r="A65" s="40" t="s">
        <v>43</v>
      </c>
      <c r="B65" s="46">
        <f>B61*((Taul2!Q9*Taul2!R9)+Taul2!S9+Taul2!T9)</f>
        <v>0</v>
      </c>
      <c r="C65" s="63" t="s">
        <v>142</v>
      </c>
      <c r="D65" s="64"/>
      <c r="E65" s="64"/>
      <c r="F65" s="64"/>
      <c r="G65" s="65"/>
    </row>
    <row r="66" spans="1:7" ht="37.5" customHeight="1" x14ac:dyDescent="0.25">
      <c r="A66" s="38" t="s">
        <v>71</v>
      </c>
      <c r="B66" s="46">
        <f>B62*(Taul2!U9+Taul2!V9+Taul2!W9)</f>
        <v>0</v>
      </c>
      <c r="C66" s="58" t="s">
        <v>143</v>
      </c>
      <c r="D66" s="59"/>
      <c r="E66" s="59"/>
      <c r="F66" s="59"/>
      <c r="G66" s="60"/>
    </row>
    <row r="67" spans="1:7" x14ac:dyDescent="0.25">
      <c r="A67" s="12"/>
      <c r="B67" s="47"/>
      <c r="C67" s="66"/>
      <c r="D67" s="67"/>
      <c r="E67" s="67"/>
      <c r="F67" s="67"/>
      <c r="G67" s="68"/>
    </row>
    <row r="68" spans="1:7" ht="38.450000000000003" customHeight="1" x14ac:dyDescent="0.25">
      <c r="A68" s="41" t="s">
        <v>95</v>
      </c>
      <c r="B68" s="48">
        <f>B64+B65+B66</f>
        <v>0</v>
      </c>
      <c r="C68" s="58" t="s">
        <v>144</v>
      </c>
      <c r="D68" s="59"/>
      <c r="E68" s="59"/>
      <c r="F68" s="59"/>
      <c r="G68" s="60"/>
    </row>
    <row r="69" spans="1:7" ht="48" customHeight="1" x14ac:dyDescent="0.25">
      <c r="A69" s="41" t="s">
        <v>145</v>
      </c>
      <c r="B69" s="48" t="str">
        <f>IF(AND(B68&lt;20,B6="Lupalaitos"),"A",IF(AND(B68&gt;=20,B68&lt;=60,B6="Lupalaitos"),"B",IF(AND(B68&gt;60,B6="Lupalaitos"),"C",IF(AND(B68&lt;40,B6="Toimintaperiaateasiakirja"),"A",IF(AND(B68&gt;=40,B68&lt;=80,B6="Toimintaperiaateasiakirja"),"B",IF(AND(B68&gt;80,B6="Toimintaperiaateasiakirja"),"C",IF(AND(B68&lt;60,B6="Turvallisuusselvitys"),"A",IF(AND(B68&gt;=60,B68&lt;=100,B6="Turvallisuusselvitys"),"B",IF(AND(B68&gt;100,B6="Turvallisuusselvitys"),"C","Määritys kesken")))))))))</f>
        <v>Määritys kesken</v>
      </c>
      <c r="C69" s="58" t="str">
        <f>IF(B69="A",Taul2!AP2,IF(B69="B",Taul2!AP3,IF(B69="C",Taul2!AP4,IF(B69="Määritys kesken",Taul2!AP5))))</f>
        <v>Tiedot puutteelliset</v>
      </c>
      <c r="D69" s="59"/>
      <c r="E69" s="59"/>
      <c r="F69" s="59"/>
      <c r="G69" s="60"/>
    </row>
    <row r="70" spans="1:7" ht="15" customHeight="1" x14ac:dyDescent="0.25">
      <c r="A70" s="57" t="s">
        <v>148</v>
      </c>
      <c r="B70" s="57"/>
      <c r="C70" s="57"/>
      <c r="D70" s="57"/>
      <c r="E70" s="57"/>
      <c r="F70" s="57"/>
      <c r="G70" s="57"/>
    </row>
    <row r="71" spans="1:7" x14ac:dyDescent="0.25">
      <c r="A71" s="57"/>
      <c r="B71" s="57"/>
      <c r="C71" s="57"/>
      <c r="D71" s="57"/>
      <c r="E71" s="57"/>
      <c r="F71" s="57"/>
      <c r="G71" s="57"/>
    </row>
    <row r="72" spans="1:7" ht="24.75" customHeight="1" x14ac:dyDescent="0.25">
      <c r="A72" s="57"/>
      <c r="B72" s="57"/>
      <c r="C72" s="57"/>
      <c r="D72" s="57"/>
      <c r="E72" s="57"/>
      <c r="F72" s="57"/>
      <c r="G72" s="57"/>
    </row>
  </sheetData>
  <sheetProtection algorithmName="SHA-512" hashValue="j1u0ixTo96kJevYBA1iG2C9YDJfRm17XgX4CPMkZXSH8ejfoB40sRZ5Pt13dgY74gF2Mq5GtX1iZu0vR29bSKA==" saltValue="N66nzyDZOgtCoYUvutiPdg==" spinCount="100000" sheet="1" objects="1" scenarios="1"/>
  <protectedRanges>
    <protectedRange sqref="A36:G36" name="Alue1"/>
  </protectedRanges>
  <mergeCells count="30">
    <mergeCell ref="A70:G72"/>
    <mergeCell ref="C69:G69"/>
    <mergeCell ref="B22:B25"/>
    <mergeCell ref="C65:G65"/>
    <mergeCell ref="C66:G66"/>
    <mergeCell ref="C68:G68"/>
    <mergeCell ref="C63:G63"/>
    <mergeCell ref="C67:G67"/>
    <mergeCell ref="C54:F54"/>
    <mergeCell ref="C55:F55"/>
    <mergeCell ref="C61:G62"/>
    <mergeCell ref="C64:G64"/>
    <mergeCell ref="C52:F52"/>
    <mergeCell ref="G55:H55"/>
    <mergeCell ref="G52:H52"/>
    <mergeCell ref="G53:H53"/>
    <mergeCell ref="G54:H54"/>
    <mergeCell ref="A15:B15"/>
    <mergeCell ref="C48:F48"/>
    <mergeCell ref="C53:F53"/>
    <mergeCell ref="C49:F49"/>
    <mergeCell ref="C50:F50"/>
    <mergeCell ref="C51:F51"/>
    <mergeCell ref="A34:D34"/>
    <mergeCell ref="E34:H34"/>
    <mergeCell ref="G48:H48"/>
    <mergeCell ref="G49:H49"/>
    <mergeCell ref="G50:H50"/>
    <mergeCell ref="G51:H51"/>
    <mergeCell ref="C43:H43"/>
  </mergeCells>
  <phoneticPr fontId="2" type="noConversion"/>
  <pageMargins left="0.25" right="0.25" top="0.75" bottom="0.75" header="0.3" footer="0.3"/>
  <pageSetup paperSize="9" orientation="landscape" horizontalDpi="300" r:id="rId1"/>
  <ignoredErrors>
    <ignoredError sqref="B62" unlockedFormula="1"/>
  </ignoredErrors>
  <drawing r:id="rId2"/>
  <tableParts count="1">
    <tablePart r:id="rId3"/>
  </tableParts>
  <extLst>
    <ext xmlns:x14="http://schemas.microsoft.com/office/spreadsheetml/2009/9/main" uri="{CCE6A557-97BC-4b89-ADB6-D9C93CAAB3DF}">
      <x14:dataValidations xmlns:xm="http://schemas.microsoft.com/office/excel/2006/main" count="16">
        <x14:dataValidation type="list" allowBlank="1" showInputMessage="1" showErrorMessage="1" xr:uid="{30ACEDC7-E50F-437B-BDB8-8CC4C49445CE}">
          <x14:formula1>
            <xm:f>Taul2!$A$2:$A$5</xm:f>
          </x14:formula1>
          <xm:sqref>B6</xm:sqref>
        </x14:dataValidation>
        <x14:dataValidation type="list" allowBlank="1" showInputMessage="1" showErrorMessage="1" xr:uid="{D3B4C910-6A3B-413F-9DE3-EC32D5994973}">
          <x14:formula1>
            <xm:f>Taul2!$C$2:$C$4</xm:f>
          </x14:formula1>
          <xm:sqref>C36:C41</xm:sqref>
        </x14:dataValidation>
        <x14:dataValidation type="list" allowBlank="1" showInputMessage="1" showErrorMessage="1" xr:uid="{979D7F80-7CE8-4964-ACD0-8C2B141F2D56}">
          <x14:formula1>
            <xm:f>Taul2!$T$2:$T$6</xm:f>
          </x14:formula1>
          <xm:sqref>B48</xm:sqref>
        </x14:dataValidation>
        <x14:dataValidation type="list" allowBlank="1" showInputMessage="1" showErrorMessage="1" xr:uid="{18D4EA19-C198-4ABB-884E-E29CC0B9DAA1}">
          <x14:formula1>
            <xm:f>Taul2!$V$2:$V$5</xm:f>
          </x14:formula1>
          <xm:sqref>B49</xm:sqref>
        </x14:dataValidation>
        <x14:dataValidation type="list" allowBlank="1" showInputMessage="1" showErrorMessage="1" xr:uid="{E8362642-602E-40C3-A954-507917AE83B4}">
          <x14:formula1>
            <xm:f>Taul2!$X$2:$X$4</xm:f>
          </x14:formula1>
          <xm:sqref>B50</xm:sqref>
        </x14:dataValidation>
        <x14:dataValidation type="list" allowBlank="1" showInputMessage="1" showErrorMessage="1" xr:uid="{00D43591-59CC-46D7-8071-A9218F8A01B2}">
          <x14:formula1>
            <xm:f>Taul2!$Z$2:$Z$5</xm:f>
          </x14:formula1>
          <xm:sqref>B51</xm:sqref>
        </x14:dataValidation>
        <x14:dataValidation type="list" allowBlank="1" showInputMessage="1" showErrorMessage="1" xr:uid="{637FF75B-30FC-4791-82E5-1FBE07220EB3}">
          <x14:formula1>
            <xm:f>Taul2!$AB$2:$AB$4</xm:f>
          </x14:formula1>
          <xm:sqref>B52</xm:sqref>
        </x14:dataValidation>
        <x14:dataValidation type="list" allowBlank="1" showInputMessage="1" showErrorMessage="1" xr:uid="{E25E631A-477C-4B9D-AB67-7D74A4D8C865}">
          <x14:formula1>
            <xm:f>Taul2!$AD$2:$AD$5</xm:f>
          </x14:formula1>
          <xm:sqref>B53</xm:sqref>
        </x14:dataValidation>
        <x14:dataValidation type="list" allowBlank="1" showInputMessage="1" showErrorMessage="1" xr:uid="{7FB55EA3-A1A6-40A8-A15A-1F29A1136467}">
          <x14:formula1>
            <xm:f>Taul2!$AF$2:$AF$4</xm:f>
          </x14:formula1>
          <xm:sqref>B54</xm:sqref>
        </x14:dataValidation>
        <x14:dataValidation type="list" allowBlank="1" showInputMessage="1" showErrorMessage="1" xr:uid="{F6B239CC-7D59-42B1-88CD-671086671689}">
          <x14:formula1>
            <xm:f>Taul2!$AK$2:$AK$4</xm:f>
          </x14:formula1>
          <xm:sqref>B16:B20</xm:sqref>
        </x14:dataValidation>
        <x14:dataValidation type="list" allowBlank="1" showInputMessage="1" showErrorMessage="1" xr:uid="{370FC5CB-147F-4F3D-9975-79A5F1E8B8EB}">
          <x14:formula1>
            <xm:f>Taul2!$E$2:$E$7</xm:f>
          </x14:formula1>
          <xm:sqref>D36:D41</xm:sqref>
        </x14:dataValidation>
        <x14:dataValidation type="list" allowBlank="1" showInputMessage="1" showErrorMessage="1" xr:uid="{4F055337-85A9-47F5-BC01-3B433882E4D3}">
          <x14:formula1>
            <xm:f>Taul2!$F$2:$F$7</xm:f>
          </x14:formula1>
          <xm:sqref>E36:E41</xm:sqref>
        </x14:dataValidation>
        <x14:dataValidation type="list" allowBlank="1" showInputMessage="1" showErrorMessage="1" xr:uid="{5CC429EB-1246-47C0-A0BE-CE75B0235A35}">
          <x14:formula1>
            <xm:f>Taul2!$G$2:$G$7</xm:f>
          </x14:formula1>
          <xm:sqref>F36:F41</xm:sqref>
        </x14:dataValidation>
        <x14:dataValidation type="list" allowBlank="1" showInputMessage="1" showErrorMessage="1" xr:uid="{4623FB97-3D8F-4F71-8F87-64D640647882}">
          <x14:formula1>
            <xm:f>Taul2!$H$2:$H$7</xm:f>
          </x14:formula1>
          <xm:sqref>G36:G41</xm:sqref>
        </x14:dataValidation>
        <x14:dataValidation type="list" allowBlank="1" showInputMessage="1" showErrorMessage="1" xr:uid="{302520F3-1622-477E-ABCC-0E4B47F3DD1E}">
          <x14:formula1>
            <xm:f>Taul2!$AH$2:$AH$4</xm:f>
          </x14:formula1>
          <xm:sqref>B55</xm:sqref>
        </x14:dataValidation>
        <x14:dataValidation type="list" allowBlank="1" showInputMessage="1" showErrorMessage="1" xr:uid="{138F344E-BAD5-44FC-98D8-63A81B5944CE}">
          <x14:formula1>
            <xm:f>Taul2!$B$2:$B$8</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C4481-3ABC-42B8-808A-D79D33AA8553}">
  <dimension ref="A1:C14"/>
  <sheetViews>
    <sheetView workbookViewId="0">
      <selection activeCell="B21" sqref="B21"/>
    </sheetView>
  </sheetViews>
  <sheetFormatPr defaultRowHeight="15" x14ac:dyDescent="0.25"/>
  <cols>
    <col min="1" max="1" width="9.5703125" customWidth="1"/>
    <col min="2" max="2" width="27.85546875" customWidth="1"/>
    <col min="3" max="3" width="67.85546875" customWidth="1"/>
  </cols>
  <sheetData>
    <row r="1" spans="1:3" ht="15.75" thickBot="1" x14ac:dyDescent="0.3">
      <c r="A1" s="36" t="s">
        <v>109</v>
      </c>
      <c r="B1" s="37" t="s">
        <v>110</v>
      </c>
      <c r="C1" s="37" t="s">
        <v>111</v>
      </c>
    </row>
    <row r="2" spans="1:3" s="3" customFormat="1" ht="30.75" thickBot="1" x14ac:dyDescent="0.3">
      <c r="A2" s="33">
        <v>1</v>
      </c>
      <c r="B2" s="31" t="s">
        <v>112</v>
      </c>
      <c r="C2" s="31" t="s">
        <v>113</v>
      </c>
    </row>
    <row r="3" spans="1:3" s="3" customFormat="1" ht="60.75" thickBot="1" x14ac:dyDescent="0.3">
      <c r="A3" s="34">
        <v>2</v>
      </c>
      <c r="B3" s="32" t="s">
        <v>114</v>
      </c>
      <c r="C3" s="32" t="s">
        <v>115</v>
      </c>
    </row>
    <row r="4" spans="1:3" s="3" customFormat="1" ht="32.25" customHeight="1" x14ac:dyDescent="0.25">
      <c r="A4" s="35">
        <v>3</v>
      </c>
      <c r="B4" s="35" t="s">
        <v>116</v>
      </c>
      <c r="C4" s="35" t="s">
        <v>117</v>
      </c>
    </row>
    <row r="5" spans="1:3" s="3" customFormat="1" ht="45.75" thickBot="1" x14ac:dyDescent="0.3">
      <c r="A5" s="34">
        <v>4</v>
      </c>
      <c r="B5" s="32" t="s">
        <v>118</v>
      </c>
      <c r="C5" s="32" t="s">
        <v>119</v>
      </c>
    </row>
    <row r="6" spans="1:3" s="3" customFormat="1" ht="15.75" thickBot="1" x14ac:dyDescent="0.3">
      <c r="A6" s="33">
        <v>5</v>
      </c>
      <c r="B6" s="31" t="s">
        <v>120</v>
      </c>
      <c r="C6" s="31" t="s">
        <v>121</v>
      </c>
    </row>
    <row r="7" spans="1:3" s="3" customFormat="1" ht="30.75" thickBot="1" x14ac:dyDescent="0.3">
      <c r="A7" s="34">
        <v>6</v>
      </c>
      <c r="B7" s="32" t="s">
        <v>122</v>
      </c>
      <c r="C7" s="32" t="s">
        <v>123</v>
      </c>
    </row>
    <row r="8" spans="1:3" s="3" customFormat="1" ht="15.75" thickBot="1" x14ac:dyDescent="0.3">
      <c r="A8" s="33">
        <v>7</v>
      </c>
      <c r="B8" s="31" t="s">
        <v>124</v>
      </c>
      <c r="C8" s="31" t="s">
        <v>125</v>
      </c>
    </row>
    <row r="9" spans="1:3" s="3" customFormat="1" ht="45.75" thickBot="1" x14ac:dyDescent="0.3">
      <c r="A9" s="34">
        <v>8</v>
      </c>
      <c r="B9" s="32" t="s">
        <v>126</v>
      </c>
      <c r="C9" s="32" t="s">
        <v>138</v>
      </c>
    </row>
    <row r="10" spans="1:3" s="3" customFormat="1" ht="45.75" thickBot="1" x14ac:dyDescent="0.3">
      <c r="A10" s="33">
        <v>9</v>
      </c>
      <c r="B10" s="31" t="s">
        <v>127</v>
      </c>
      <c r="C10" s="31" t="s">
        <v>128</v>
      </c>
    </row>
    <row r="11" spans="1:3" s="3" customFormat="1" ht="30.75" thickBot="1" x14ac:dyDescent="0.3">
      <c r="A11" s="34">
        <v>10</v>
      </c>
      <c r="B11" s="32" t="s">
        <v>129</v>
      </c>
      <c r="C11" s="32" t="s">
        <v>130</v>
      </c>
    </row>
    <row r="12" spans="1:3" s="3" customFormat="1" ht="30.75" thickBot="1" x14ac:dyDescent="0.3">
      <c r="A12" s="33">
        <v>11</v>
      </c>
      <c r="B12" s="31" t="s">
        <v>131</v>
      </c>
      <c r="C12" s="31" t="s">
        <v>132</v>
      </c>
    </row>
    <row r="13" spans="1:3" s="3" customFormat="1" ht="45.75" thickBot="1" x14ac:dyDescent="0.3">
      <c r="A13" s="34">
        <v>12</v>
      </c>
      <c r="B13" s="32" t="s">
        <v>133</v>
      </c>
      <c r="C13" s="32" t="s">
        <v>134</v>
      </c>
    </row>
    <row r="14" spans="1:3" s="3" customFormat="1" ht="15.75" thickBot="1" x14ac:dyDescent="0.3">
      <c r="A14" s="33">
        <v>13</v>
      </c>
      <c r="B14" s="31" t="s">
        <v>135</v>
      </c>
      <c r="C14" s="31" t="s">
        <v>136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Yleisasiakirja" ma:contentTypeID="0x010100352FB5629AE9BD4B9C2915C62DA386F000ED5EF51CC066474E9472D6DBA3AE110A" ma:contentTypeVersion="70" ma:contentTypeDescription="" ma:contentTypeScope="" ma:versionID="5d409cab3d852e7272f340f0f249f395">
  <xsd:schema xmlns:xsd="http://www.w3.org/2001/XMLSchema" xmlns:xs="http://www.w3.org/2001/XMLSchema" xmlns:p="http://schemas.microsoft.com/office/2006/metadata/properties" xmlns:ns2="c04e1c0e-ab26-4602-9e9b-a197da6bb185" xmlns:ns4="471f87f1-7348-44b7-b3cd-3f1e4c1ed40d" xmlns:ns5="b32e4f99-8ee6-4e63-b1df-3af9dd20d25f" targetNamespace="http://schemas.microsoft.com/office/2006/metadata/properties" ma:root="true" ma:fieldsID="203b1ce1a622ee139a8c58c075221ba5" ns2:_="" ns4:_="" ns5:_="">
    <xsd:import namespace="c04e1c0e-ab26-4602-9e9b-a197da6bb185"/>
    <xsd:import namespace="471f87f1-7348-44b7-b3cd-3f1e4c1ed40d"/>
    <xsd:import namespace="b32e4f99-8ee6-4e63-b1df-3af9dd20d25f"/>
    <xsd:element name="properties">
      <xsd:complexType>
        <xsd:sequence>
          <xsd:element name="documentManagement">
            <xsd:complexType>
              <xsd:all>
                <xsd:element ref="ns2:TukesTila" minOccurs="0"/>
                <xsd:element ref="ns2:TukesAsiakirjatyyppi" minOccurs="0"/>
                <xsd:element ref="ns2:TukesDiaarinumero" minOccurs="0"/>
                <xsd:element ref="ns2:mfd6ac382823424e8e6b9282d9976931" minOccurs="0"/>
                <xsd:element ref="ns2:p69e5fdff53c4de2b0f024897cb16c67" minOccurs="0"/>
                <xsd:element ref="ns2:m7e4184ca93f49d195c921ae60aaf7dd" minOccurs="0"/>
                <xsd:element ref="ns2:m0ccc6a7213c41a3bc7c7736890d25d4" minOccurs="0"/>
                <xsd:element ref="ns4:a1ebea5ee4d24aa9b1ddc155cebddc95" minOccurs="0"/>
                <xsd:element ref="ns4:TaxCatchAllLabel" minOccurs="0"/>
                <xsd:element ref="ns4:p2cbd4a58aee4e01a4c358d4e1a82c0b" minOccurs="0"/>
                <xsd:element ref="ns4:TaxCatchAll"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e1c0e-ab26-4602-9e9b-a197da6bb185" elementFormDefault="qualified">
    <xsd:import namespace="http://schemas.microsoft.com/office/2006/documentManagement/types"/>
    <xsd:import namespace="http://schemas.microsoft.com/office/infopath/2007/PartnerControls"/>
    <xsd:element name="TukesTila" ma:index="2" nillable="true" ma:displayName="Tila" ma:default="Hyväksytty" ma:format="Dropdown" ma:internalName="TukesTila" ma:readOnly="false">
      <xsd:simpleType>
        <xsd:restriction base="dms:Choice">
          <xsd:enumeration value="Hyväksytty"/>
          <xsd:enumeration value="Luonnos"/>
          <xsd:enumeration value="Poistettu käytöstä"/>
          <xsd:enumeration value="Tarkistettava"/>
        </xsd:restriction>
      </xsd:simpleType>
    </xsd:element>
    <xsd:element name="TukesAsiakirjatyyppi" ma:index="3" nillable="true" ma:displayName="Asiakirjatyyppi" ma:default="Muistio" ma:format="Dropdown" ma:internalName="TukesAsiakirjatyyppi" ma:readOnly="false">
      <xsd:simpleType>
        <xsd:restriction base="dms:Choice">
          <xsd:enumeration value="Ehdotus"/>
          <xsd:enumeration value="Muistio"/>
          <xsd:enumeration value="Määräys"/>
          <xsd:enumeration value="Päätös"/>
          <xsd:enumeration value="Raportti"/>
          <xsd:enumeration value="Selvityspyyntö"/>
          <xsd:enumeration value="Sopimus"/>
          <xsd:enumeration value="Strategia"/>
          <xsd:enumeration value="Suunnitelma"/>
          <xsd:enumeration value="Tarjouspyyntö"/>
          <xsd:enumeration value="Toimintaohje"/>
        </xsd:restriction>
      </xsd:simpleType>
    </xsd:element>
    <xsd:element name="TukesDiaarinumero" ma:index="8" nillable="true" ma:displayName="Diaarinumero" ma:internalName="TukesDiaarinumero">
      <xsd:simpleType>
        <xsd:restriction base="dms:Text">
          <xsd:maxLength value="255"/>
        </xsd:restriction>
      </xsd:simpleType>
    </xsd:element>
    <xsd:element name="mfd6ac382823424e8e6b9282d9976931" ma:index="13" nillable="true" ma:taxonomy="true" ma:internalName="mfd6ac382823424e8e6b9282d9976931" ma:taxonomyFieldName="TukesAliprosessi" ma:displayName="Aliprosessi" ma:readOnly="false" ma:default="" ma:fieldId="{6fd6ac38-2823-424e-8e6b-9282d9976931}" ma:sspId="475ac523-62c8-4468-a63a-32dd70310e37" ma:termSetId="930057bb-a9f3-422f-904c-d53b72da5a93" ma:anchorId="00000000-0000-0000-0000-000000000000" ma:open="false" ma:isKeyword="false">
      <xsd:complexType>
        <xsd:sequence>
          <xsd:element ref="pc:Terms" minOccurs="0" maxOccurs="1"/>
        </xsd:sequence>
      </xsd:complexType>
    </xsd:element>
    <xsd:element name="p69e5fdff53c4de2b0f024897cb16c67" ma:index="14" nillable="true" ma:taxonomy="true" ma:internalName="p69e5fdff53c4de2b0f024897cb16c67" ma:taxonomyFieldName="TukesProsessi" ma:displayName="Prosessi" ma:readOnly="false" ma:default="" ma:fieldId="{969e5fdf-f53c-4de2-b0f0-24897cb16c67}" ma:sspId="475ac523-62c8-4468-a63a-32dd70310e37" ma:termSetId="7835ec34-f319-4a22-a38d-ce4e15545d03" ma:anchorId="00000000-0000-0000-0000-000000000000" ma:open="false" ma:isKeyword="false">
      <xsd:complexType>
        <xsd:sequence>
          <xsd:element ref="pc:Terms" minOccurs="0" maxOccurs="1"/>
        </xsd:sequence>
      </xsd:complexType>
    </xsd:element>
    <xsd:element name="m7e4184ca93f49d195c921ae60aaf7dd" ma:index="16" nillable="true" ma:taxonomy="true" ma:internalName="m7e4184ca93f49d195c921ae60aaf7dd" ma:taxonomyFieldName="TukesRyhma" ma:displayName="Ryhmä" ma:readOnly="false" ma:default="" ma:fieldId="{67e4184c-a93f-49d1-95c9-21ae60aaf7dd}" ma:sspId="475ac523-62c8-4468-a63a-32dd70310e37" ma:termSetId="209112f8-6f41-4d7e-919f-0b82ddfa76dd" ma:anchorId="00000000-0000-0000-0000-000000000000" ma:open="false" ma:isKeyword="false">
      <xsd:complexType>
        <xsd:sequence>
          <xsd:element ref="pc:Terms" minOccurs="0" maxOccurs="1"/>
        </xsd:sequence>
      </xsd:complexType>
    </xsd:element>
    <xsd:element name="m0ccc6a7213c41a3bc7c7736890d25d4" ma:index="19" nillable="true" ma:taxonomy="true" ma:internalName="m0ccc6a7213c41a3bc7c7736890d25d4" ma:taxonomyFieldName="TukesYksikko" ma:displayName="Yksikkö" ma:readOnly="false" ma:default="" ma:fieldId="{60ccc6a7-213c-41a3-bc7c-7736890d25d4}" ma:sspId="475ac523-62c8-4468-a63a-32dd70310e37" ma:termSetId="c39f4e56-a951-4f6d-aaf6-e97d716aca9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1f87f1-7348-44b7-b3cd-3f1e4c1ed40d" elementFormDefault="qualified">
    <xsd:import namespace="http://schemas.microsoft.com/office/2006/documentManagement/types"/>
    <xsd:import namespace="http://schemas.microsoft.com/office/infopath/2007/PartnerControls"/>
    <xsd:element name="a1ebea5ee4d24aa9b1ddc155cebddc95" ma:index="21" nillable="true" ma:taxonomy="true" ma:internalName="a1ebea5ee4d24aa9b1ddc155cebddc95" ma:taxonomyFieldName="Suojaustaso_x0020_metatiedot" ma:displayName="Suojaustaso" ma:readOnly="false" ma:default="" ma:fieldId="{a1ebea5e-e4d2-4aa9-b1dd-c155cebddc95}" ma:sspId="475ac523-62c8-4468-a63a-32dd70310e37" ma:termSetId="47c5fef1-f1bb-4b6a-a85e-9865630b9652" ma:anchorId="00000000-0000-0000-0000-000000000000" ma:open="false" ma:isKeyword="false">
      <xsd:complexType>
        <xsd:sequence>
          <xsd:element ref="pc:Terms" minOccurs="0" maxOccurs="1"/>
        </xsd:sequence>
      </xsd:complexType>
    </xsd:element>
    <xsd:element name="TaxCatchAllLabel" ma:index="22" nillable="true" ma:displayName="Taxonomy Catch All Column1" ma:hidden="true" ma:list="{f99d4a0f-d5e9-4a9c-9e68-f6c911e606ff}" ma:internalName="TaxCatchAllLabel" ma:readOnly="false" ma:showField="CatchAllDataLabel" ma:web="b32e4f99-8ee6-4e63-b1df-3af9dd20d25f">
      <xsd:complexType>
        <xsd:complexContent>
          <xsd:extension base="dms:MultiChoiceLookup">
            <xsd:sequence>
              <xsd:element name="Value" type="dms:Lookup" maxOccurs="unbounded" minOccurs="0" nillable="true"/>
            </xsd:sequence>
          </xsd:extension>
        </xsd:complexContent>
      </xsd:complexType>
    </xsd:element>
    <xsd:element name="p2cbd4a58aee4e01a4c358d4e1a82c0b" ma:index="23" ma:taxonomy="true" ma:internalName="p2cbd4a58aee4e01a4c358d4e1a82c0b" ma:taxonomyFieldName="Julkisuusluokka_x0020_metatiedot" ma:displayName="Julkisuusluokka" ma:readOnly="false" ma:default="" ma:fieldId="{92cbd4a5-8aee-4e01-a4c3-58d4e1a82c0b}" ma:sspId="475ac523-62c8-4468-a63a-32dd70310e37" ma:termSetId="cd937121-3c5e-41a4-9c0d-ae126e99ced2"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f99d4a0f-d5e9-4a9c-9e68-f6c911e606ff}" ma:internalName="TaxCatchAll" ma:readOnly="false" ma:showField="CatchAllData" ma:web="b32e4f99-8ee6-4e63-b1df-3af9dd20d2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2e4f99-8ee6-4e63-b1df-3af9dd20d25f" elementFormDefault="qualified">
    <xsd:import namespace="http://schemas.microsoft.com/office/2006/documentManagement/types"/>
    <xsd:import namespace="http://schemas.microsoft.com/office/infopath/2007/PartnerControls"/>
    <xsd:element name="_dlc_DocId" ma:index="25" nillable="true" ma:displayName="Tiedostotunnisteen arvo" ma:description="Tälle kohteelle määritetyn tiedostotunnisteen arvo." ma:internalName="_dlc_DocId" ma:readOnly="true">
      <xsd:simpleType>
        <xsd:restriction base="dms:Text"/>
      </xsd:simpleType>
    </xsd:element>
    <xsd:element name="_dlc_DocIdUrl" ma:index="26"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ysyvä tunniste" ma:description="Tunniste säilytetään lisättäessä."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69e5fdff53c4de2b0f024897cb16c67 xmlns="c04e1c0e-ab26-4602-9e9b-a197da6bb185">
      <Terms xmlns="http://schemas.microsoft.com/office/infopath/2007/PartnerControls"/>
    </p69e5fdff53c4de2b0f024897cb16c67>
    <mfd6ac382823424e8e6b9282d9976931 xmlns="c04e1c0e-ab26-4602-9e9b-a197da6bb185">
      <Terms xmlns="http://schemas.microsoft.com/office/infopath/2007/PartnerControls"/>
    </mfd6ac382823424e8e6b9282d9976931>
    <p2cbd4a58aee4e01a4c358d4e1a82c0b xmlns="471f87f1-7348-44b7-b3cd-3f1e4c1ed40d">
      <Terms xmlns="http://schemas.microsoft.com/office/infopath/2007/PartnerControls">
        <TermInfo xmlns="http://schemas.microsoft.com/office/infopath/2007/PartnerControls">
          <TermName xmlns="http://schemas.microsoft.com/office/infopath/2007/PartnerControls">Julkinen</TermName>
          <TermId xmlns="http://schemas.microsoft.com/office/infopath/2007/PartnerControls">3b5f16d7-0771-4806-9762-94eeb93863c3</TermId>
        </TermInfo>
      </Terms>
    </p2cbd4a58aee4e01a4c358d4e1a82c0b>
    <m0ccc6a7213c41a3bc7c7736890d25d4 xmlns="c04e1c0e-ab26-4602-9e9b-a197da6bb185">
      <Terms xmlns="http://schemas.microsoft.com/office/infopath/2007/PartnerControls">
        <TermInfo xmlns="http://schemas.microsoft.com/office/infopath/2007/PartnerControls">
          <TermName xmlns="http://schemas.microsoft.com/office/infopath/2007/PartnerControls">Teollisuus</TermName>
          <TermId xmlns="http://schemas.microsoft.com/office/infopath/2007/PartnerControls">071aa77b-5ca4-4b50-8e9b-746e9a7df3a6</TermId>
        </TermInfo>
      </Terms>
    </m0ccc6a7213c41a3bc7c7736890d25d4>
    <TukesDiaarinumero xmlns="c04e1c0e-ab26-4602-9e9b-a197da6bb185" xsi:nil="true"/>
    <a1ebea5ee4d24aa9b1ddc155cebddc95 xmlns="471f87f1-7348-44b7-b3cd-3f1e4c1ed40d">
      <Terms xmlns="http://schemas.microsoft.com/office/infopath/2007/PartnerControls"/>
    </a1ebea5ee4d24aa9b1ddc155cebddc95>
    <TaxCatchAll xmlns="471f87f1-7348-44b7-b3cd-3f1e4c1ed40d">
      <Value>34</Value>
      <Value>4</Value>
      <Value>1</Value>
    </TaxCatchAll>
    <TukesTila xmlns="c04e1c0e-ab26-4602-9e9b-a197da6bb185">Hyväksytty</TukesTila>
    <m7e4184ca93f49d195c921ae60aaf7dd xmlns="c04e1c0e-ab26-4602-9e9b-a197da6bb185">
      <Terms xmlns="http://schemas.microsoft.com/office/infopath/2007/PartnerControls">
        <TermInfo xmlns="http://schemas.microsoft.com/office/infopath/2007/PartnerControls">
          <TermName xmlns="http://schemas.microsoft.com/office/infopath/2007/PartnerControls">Teolliset prosessit</TermName>
          <TermId xmlns="http://schemas.microsoft.com/office/infopath/2007/PartnerControls">5629a6c4-cd66-44e9-b827-006faed9d737</TermId>
        </TermInfo>
      </Terms>
    </m7e4184ca93f49d195c921ae60aaf7dd>
    <_dlc_DocId xmlns="b32e4f99-8ee6-4e63-b1df-3af9dd20d25f">Laitosjakaivosvalvonta-1517833598-3953</_dlc_DocId>
    <_dlc_DocIdUrl xmlns="b32e4f99-8ee6-4e63-b1df-3af9dd20d25f">
      <Url>https://tyotilat.tukes.valtion.fi/sites/lk/pro/_layouts/15/DocIdRedir.aspx?ID=Laitosjakaivosvalvonta-1517833598-3953</Url>
      <Description>Laitosjakaivosvalvonta-1517833598-3953</Description>
    </_dlc_DocIdUrl>
    <TukesAsiakirjatyyppi xmlns="c04e1c0e-ab26-4602-9e9b-a197da6bb185">Muistio</TukesAsiakirjatyyppi>
    <TaxCatchAllLabel xmlns="471f87f1-7348-44b7-b3cd-3f1e4c1ed40d"/>
    <_dlc_DocIdPersistId xmlns="b32e4f99-8ee6-4e63-b1df-3af9dd20d25f" xsi:nil="true"/>
  </documentManagement>
</p:properties>
</file>

<file path=customXml/item4.xml><?xml version="1.0" encoding="utf-8"?>
<?mso-contentType ?>
<FormTemplates xmlns="http://schemas.microsoft.com/sharepoint/v3/contenttype/forms"/>
</file>

<file path=customXml/item5.xml><?xml version="1.0" encoding="utf-8"?>
<?mso-contentType ?>
<SharedContentType xmlns="Microsoft.SharePoint.Taxonomy.ContentTypeSync" SourceId="475ac523-62c8-4468-a63a-32dd70310e37" ContentTypeId="0x010100352FB5629AE9BD4B9C2915C62DA386F0" PreviousValue="false"/>
</file>

<file path=customXml/item6.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A55A2C69-CF62-41FB-A5D2-137C15DBB961}">
  <ds:schemaRefs>
    <ds:schemaRef ds:uri="http://schemas.microsoft.com/sharepoint/events"/>
  </ds:schemaRefs>
</ds:datastoreItem>
</file>

<file path=customXml/itemProps2.xml><?xml version="1.0" encoding="utf-8"?>
<ds:datastoreItem xmlns:ds="http://schemas.openxmlformats.org/officeDocument/2006/customXml" ds:itemID="{A9227338-77F0-4E6B-8F2C-B2F191808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e1c0e-ab26-4602-9e9b-a197da6bb185"/>
    <ds:schemaRef ds:uri="471f87f1-7348-44b7-b3cd-3f1e4c1ed40d"/>
    <ds:schemaRef ds:uri="b32e4f99-8ee6-4e63-b1df-3af9dd20d2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8B74B2-3D84-49FE-85F9-BD885A44F147}">
  <ds:schemaRefs>
    <ds:schemaRef ds:uri="http://schemas.microsoft.com/office/2006/metadata/properties"/>
    <ds:schemaRef ds:uri="http://schemas.microsoft.com/office/infopath/2007/PartnerControls"/>
    <ds:schemaRef ds:uri="c04e1c0e-ab26-4602-9e9b-a197da6bb185"/>
    <ds:schemaRef ds:uri="471f87f1-7348-44b7-b3cd-3f1e4c1ed40d"/>
    <ds:schemaRef ds:uri="b32e4f99-8ee6-4e63-b1df-3af9dd20d25f"/>
  </ds:schemaRefs>
</ds:datastoreItem>
</file>

<file path=customXml/itemProps4.xml><?xml version="1.0" encoding="utf-8"?>
<ds:datastoreItem xmlns:ds="http://schemas.openxmlformats.org/officeDocument/2006/customXml" ds:itemID="{E4E6CE98-0336-4BCF-840C-A68D01C9C29E}">
  <ds:schemaRefs>
    <ds:schemaRef ds:uri="http://schemas.microsoft.com/sharepoint/v3/contenttype/forms"/>
  </ds:schemaRefs>
</ds:datastoreItem>
</file>

<file path=customXml/itemProps5.xml><?xml version="1.0" encoding="utf-8"?>
<ds:datastoreItem xmlns:ds="http://schemas.openxmlformats.org/officeDocument/2006/customXml" ds:itemID="{7707D0FA-97FD-41F0-8514-E8CC5E809896}">
  <ds:schemaRefs>
    <ds:schemaRef ds:uri="Microsoft.SharePoint.Taxonomy.ContentTypeSync"/>
  </ds:schemaRefs>
</ds:datastoreItem>
</file>

<file path=customXml/itemProps6.xml><?xml version="1.0" encoding="utf-8"?>
<ds:datastoreItem xmlns:ds="http://schemas.openxmlformats.org/officeDocument/2006/customXml" ds:itemID="{5A910723-AD83-453C-9DF7-8F430D6BF968}">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Taul2</vt:lpstr>
      <vt:lpstr>Riskilukulaskelma</vt:lpstr>
      <vt:lpstr>Tekninen varautuminen, tarkenne</vt:lpstr>
      <vt:lpstr>'Tekninen varautuminen, tarkenne'!OLE_LINK2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Kujala Veikko (Tukes)</dc:creator>
  <cp:lastModifiedBy>Kujala Veikko (Tukes)</cp:lastModifiedBy>
  <dcterms:created xsi:type="dcterms:W3CDTF">2021-04-23T09:25:24Z</dcterms:created>
  <dcterms:modified xsi:type="dcterms:W3CDTF">2025-02-20T08:17:43Z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0x010100352FB5629AE9BD4B9C2915C62DA386F000ED5EF51CC066474E9472D6DBA3AE110A</vt:lpwstr>
  </property>
  <property fmtid="{D5CDD505-2E9C-101B-9397-08002B2CF9AE}" pid="3" name="_dlc_DocIdItemGuid">
    <vt:lpwstr>772e2c8f-aca0-4359-8a5e-9a9a4ff8fceb</vt:lpwstr>
  </property>
  <property fmtid="{D5CDD505-2E9C-101B-9397-08002B2CF9AE}" pid="4" name="Julkisuusluokka metatiedot">
    <vt:lpwstr>34;#Julkinen|3b5f16d7-0771-4806-9762-94eeb93863c3</vt:lpwstr>
  </property>
  <property fmtid="{D5CDD505-2E9C-101B-9397-08002B2CF9AE}" pid="5" name="TukesAliprosessi">
    <vt:lpwstr/>
  </property>
  <property fmtid="{D5CDD505-2E9C-101B-9397-08002B2CF9AE}" pid="6" name="TukesYksikko">
    <vt:lpwstr>1;#Teollisuus|071aa77b-5ca4-4b50-8e9b-746e9a7df3a6</vt:lpwstr>
  </property>
  <property fmtid="{D5CDD505-2E9C-101B-9397-08002B2CF9AE}" pid="7" name="TukesProsessi">
    <vt:lpwstr/>
  </property>
  <property fmtid="{D5CDD505-2E9C-101B-9397-08002B2CF9AE}" pid="8" name="TukesRyhma">
    <vt:lpwstr>4;#Teolliset prosessit|5629a6c4-cd66-44e9-b827-006faed9d737</vt:lpwstr>
  </property>
  <property fmtid="{D5CDD505-2E9C-101B-9397-08002B2CF9AE}" pid="9" name="Suojaustaso metatiedot">
    <vt:lpwstr/>
  </property>
  <property fmtid="{D5CDD505-2E9C-101B-9397-08002B2CF9AE}" pid="10" name="Avainsanat">
    <vt:lpwstr>;#Lomakepohja / Esimerkki;#</vt:lpwstr>
  </property>
  <property fmtid="{D5CDD505-2E9C-101B-9397-08002B2CF9AE}" pid="11" name="Julkisuusluokka">
    <vt:lpwstr/>
  </property>
  <property fmtid="{D5CDD505-2E9C-101B-9397-08002B2CF9AE}" pid="12" name="Suojaustaso">
    <vt:lpwstr/>
  </property>
  <property fmtid="{D5CDD505-2E9C-101B-9397-08002B2CF9AE}" pid="13" name="Yläluokka">
    <vt:lpwstr>;#Ulkoinen ohje;#</vt:lpwstr>
  </property>
  <property fmtid="{D5CDD505-2E9C-101B-9397-08002B2CF9AE}" pid="14" name="Alaluokka">
    <vt:lpwstr>;#Substanssi;#</vt:lpwstr>
  </property>
  <property fmtid="{D5CDD505-2E9C-101B-9397-08002B2CF9AE}" pid="15" name="siivoustilanne">
    <vt:lpwstr>Valmis</vt:lpwstr>
  </property>
</Properties>
</file>